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molis\Desktop\Επιστρ.Προκ. 3\Εσοδα Επιδοτησεων covid\Ενημερωτικο Εσοδων covid\"/>
    </mc:Choice>
  </mc:AlternateContent>
  <bookViews>
    <workbookView xWindow="0" yWindow="0" windowWidth="21000" windowHeight="11220"/>
  </bookViews>
  <sheets>
    <sheet name="Πίνακας" sheetId="1" r:id="rId1"/>
    <sheet name="Λογιστικες Εγγραφες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1" l="1"/>
  <c r="I63" i="1"/>
  <c r="H63" i="1" l="1"/>
  <c r="C23" i="2"/>
  <c r="C24" i="2"/>
  <c r="D25" i="2" s="1"/>
  <c r="D21" i="2"/>
  <c r="C22" i="2"/>
  <c r="C14" i="2"/>
  <c r="D15" i="2" s="1"/>
  <c r="C12" i="2"/>
  <c r="D13" i="2" s="1"/>
  <c r="F63" i="1"/>
  <c r="C4" i="2"/>
  <c r="C2" i="2"/>
  <c r="C10" i="2" s="1"/>
  <c r="Q5" i="1" l="1"/>
  <c r="Q6" i="1" s="1"/>
  <c r="I22" i="1" s="1"/>
  <c r="Q8" i="1"/>
  <c r="N3" i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H22" i="1" s="1"/>
  <c r="I61" i="1" l="1"/>
  <c r="I44" i="1"/>
  <c r="I28" i="1"/>
  <c r="I53" i="1"/>
  <c r="I59" i="1"/>
  <c r="I37" i="1"/>
  <c r="I60" i="1"/>
  <c r="I36" i="1"/>
  <c r="I51" i="1"/>
  <c r="I27" i="1"/>
  <c r="I58" i="1"/>
  <c r="I50" i="1"/>
  <c r="I42" i="1"/>
  <c r="I34" i="1"/>
  <c r="I26" i="1"/>
  <c r="I45" i="1"/>
  <c r="I52" i="1"/>
  <c r="I43" i="1"/>
  <c r="I35" i="1"/>
  <c r="I57" i="1"/>
  <c r="I49" i="1"/>
  <c r="I41" i="1"/>
  <c r="I33" i="1"/>
  <c r="I25" i="1"/>
  <c r="I48" i="1"/>
  <c r="I32" i="1"/>
  <c r="I24" i="1"/>
  <c r="I55" i="1"/>
  <c r="I47" i="1"/>
  <c r="I39" i="1"/>
  <c r="I23" i="1"/>
  <c r="I29" i="1"/>
  <c r="I56" i="1"/>
  <c r="I40" i="1"/>
  <c r="I31" i="1"/>
  <c r="I54" i="1"/>
  <c r="I46" i="1"/>
  <c r="I38" i="1"/>
  <c r="I30" i="1"/>
  <c r="G22" i="1"/>
  <c r="N22" i="1" s="1"/>
  <c r="H23" i="1" l="1"/>
  <c r="Q9" i="1"/>
  <c r="Q10" i="1" s="1"/>
  <c r="G23" i="1"/>
  <c r="N23" i="1" s="1"/>
  <c r="H24" i="1" l="1"/>
  <c r="G24" i="1" s="1"/>
  <c r="N24" i="1" s="1"/>
  <c r="E4" i="1"/>
  <c r="M3" i="1"/>
  <c r="H25" i="1" l="1"/>
  <c r="G25" i="1" s="1"/>
  <c r="N25" i="1" s="1"/>
  <c r="Q12" i="1"/>
  <c r="D6" i="2" s="1"/>
  <c r="D5" i="2" s="1"/>
  <c r="S3" i="1"/>
  <c r="F4" i="1"/>
  <c r="J4" i="1" s="1"/>
  <c r="K4" i="1" s="1"/>
  <c r="E5" i="1" s="1"/>
  <c r="H26" i="1" l="1"/>
  <c r="G26" i="1" s="1"/>
  <c r="N26" i="1" s="1"/>
  <c r="F5" i="1"/>
  <c r="J5" i="1" s="1"/>
  <c r="K5" i="1" s="1"/>
  <c r="E6" i="1" s="1"/>
  <c r="S4" i="1"/>
  <c r="T4" i="1"/>
  <c r="H27" i="1" l="1"/>
  <c r="F6" i="1"/>
  <c r="J6" i="1" s="1"/>
  <c r="K6" i="1" s="1"/>
  <c r="E7" i="1" s="1"/>
  <c r="S5" i="1"/>
  <c r="T5" i="1" s="1"/>
  <c r="G27" i="1"/>
  <c r="N27" i="1" s="1"/>
  <c r="F7" i="1" l="1"/>
  <c r="J7" i="1" s="1"/>
  <c r="K7" i="1" s="1"/>
  <c r="E8" i="1" s="1"/>
  <c r="S6" i="1"/>
  <c r="H28" i="1"/>
  <c r="T6" i="1"/>
  <c r="G28" i="1"/>
  <c r="N28" i="1" s="1"/>
  <c r="H29" i="1" l="1"/>
  <c r="F8" i="1"/>
  <c r="J8" i="1" s="1"/>
  <c r="K8" i="1" s="1"/>
  <c r="E9" i="1" s="1"/>
  <c r="S7" i="1"/>
  <c r="G29" i="1"/>
  <c r="N29" i="1" s="1"/>
  <c r="F9" i="1" l="1"/>
  <c r="J9" i="1" s="1"/>
  <c r="K9" i="1" s="1"/>
  <c r="E10" i="1" s="1"/>
  <c r="S8" i="1"/>
  <c r="H30" i="1"/>
  <c r="G30" i="1" s="1"/>
  <c r="N30" i="1" s="1"/>
  <c r="T8" i="1"/>
  <c r="T7" i="1"/>
  <c r="H31" i="1" l="1"/>
  <c r="F10" i="1"/>
  <c r="J10" i="1" s="1"/>
  <c r="K10" i="1" s="1"/>
  <c r="E11" i="1" s="1"/>
  <c r="S9" i="1"/>
  <c r="G31" i="1"/>
  <c r="N31" i="1" s="1"/>
  <c r="H32" i="1" l="1"/>
  <c r="T9" i="1"/>
  <c r="S10" i="1"/>
  <c r="F11" i="1"/>
  <c r="J11" i="1" s="1"/>
  <c r="K11" i="1" s="1"/>
  <c r="E12" i="1" s="1"/>
  <c r="G32" i="1"/>
  <c r="N32" i="1" s="1"/>
  <c r="S11" i="1" l="1"/>
  <c r="F12" i="1"/>
  <c r="J12" i="1" s="1"/>
  <c r="K12" i="1" s="1"/>
  <c r="E13" i="1" s="1"/>
  <c r="T11" i="1"/>
  <c r="T10" i="1"/>
  <c r="H33" i="1"/>
  <c r="G33" i="1"/>
  <c r="N33" i="1" s="1"/>
  <c r="S12" i="1" l="1"/>
  <c r="F13" i="1"/>
  <c r="J13" i="1" s="1"/>
  <c r="K13" i="1" s="1"/>
  <c r="E14" i="1" s="1"/>
  <c r="H34" i="1"/>
  <c r="T12" i="1"/>
  <c r="G34" i="1"/>
  <c r="N34" i="1" s="1"/>
  <c r="H35" i="1" l="1"/>
  <c r="S13" i="1"/>
  <c r="F14" i="1"/>
  <c r="J14" i="1" s="1"/>
  <c r="K14" i="1" s="1"/>
  <c r="E15" i="1" s="1"/>
  <c r="T13" i="1"/>
  <c r="G35" i="1"/>
  <c r="N35" i="1" s="1"/>
  <c r="F15" i="1" l="1"/>
  <c r="J15" i="1" s="1"/>
  <c r="K15" i="1" s="1"/>
  <c r="E16" i="1" s="1"/>
  <c r="S14" i="1"/>
  <c r="H36" i="1"/>
  <c r="T14" i="1"/>
  <c r="G36" i="1"/>
  <c r="N36" i="1" s="1"/>
  <c r="H37" i="1" l="1"/>
  <c r="G37" i="1" s="1"/>
  <c r="N37" i="1" s="1"/>
  <c r="F16" i="1"/>
  <c r="J16" i="1" s="1"/>
  <c r="K16" i="1" s="1"/>
  <c r="E17" i="1" s="1"/>
  <c r="S15" i="1"/>
  <c r="H38" i="1" l="1"/>
  <c r="G38" i="1" s="1"/>
  <c r="N38" i="1" s="1"/>
  <c r="T15" i="1"/>
  <c r="S16" i="1"/>
  <c r="F17" i="1"/>
  <c r="J17" i="1" s="1"/>
  <c r="K17" i="1" s="1"/>
  <c r="E18" i="1" s="1"/>
  <c r="H39" i="1" l="1"/>
  <c r="S17" i="1"/>
  <c r="F18" i="1"/>
  <c r="J18" i="1" s="1"/>
  <c r="K18" i="1" s="1"/>
  <c r="E19" i="1" s="1"/>
  <c r="T17" i="1"/>
  <c r="T16" i="1"/>
  <c r="G39" i="1"/>
  <c r="N39" i="1" s="1"/>
  <c r="H40" i="1" l="1"/>
  <c r="G40" i="1" s="1"/>
  <c r="N40" i="1" s="1"/>
  <c r="S18" i="1"/>
  <c r="F19" i="1"/>
  <c r="J19" i="1" s="1"/>
  <c r="K19" i="1" s="1"/>
  <c r="E20" i="1" s="1"/>
  <c r="H41" i="1" l="1"/>
  <c r="G41" i="1" s="1"/>
  <c r="N41" i="1" s="1"/>
  <c r="S19" i="1"/>
  <c r="F20" i="1"/>
  <c r="J20" i="1" s="1"/>
  <c r="K20" i="1" s="1"/>
  <c r="E21" i="1" s="1"/>
  <c r="T19" i="1"/>
  <c r="T18" i="1"/>
  <c r="H42" i="1" l="1"/>
  <c r="S20" i="1"/>
  <c r="F21" i="1"/>
  <c r="J21" i="1" s="1"/>
  <c r="K21" i="1" s="1"/>
  <c r="E22" i="1" s="1"/>
  <c r="T20" i="1"/>
  <c r="G42" i="1"/>
  <c r="N42" i="1" s="1"/>
  <c r="S21" i="1" l="1"/>
  <c r="F22" i="1"/>
  <c r="J22" i="1" s="1"/>
  <c r="K22" i="1" s="1"/>
  <c r="E23" i="1" s="1"/>
  <c r="T21" i="1"/>
  <c r="H43" i="1"/>
  <c r="G43" i="1"/>
  <c r="N43" i="1" s="1"/>
  <c r="H44" i="1" l="1"/>
  <c r="G44" i="1" s="1"/>
  <c r="N44" i="1" s="1"/>
  <c r="S22" i="1"/>
  <c r="F23" i="1"/>
  <c r="J23" i="1" s="1"/>
  <c r="K23" i="1" s="1"/>
  <c r="E24" i="1" s="1"/>
  <c r="T22" i="1"/>
  <c r="H45" i="1" l="1"/>
  <c r="G45" i="1" s="1"/>
  <c r="N45" i="1" s="1"/>
  <c r="S23" i="1"/>
  <c r="F24" i="1"/>
  <c r="J24" i="1" s="1"/>
  <c r="K24" i="1" s="1"/>
  <c r="E25" i="1" s="1"/>
  <c r="T23" i="1"/>
  <c r="H46" i="1" l="1"/>
  <c r="G46" i="1" s="1"/>
  <c r="N46" i="1" s="1"/>
  <c r="S24" i="1"/>
  <c r="F25" i="1"/>
  <c r="J25" i="1" s="1"/>
  <c r="K25" i="1" s="1"/>
  <c r="E26" i="1" s="1"/>
  <c r="T24" i="1"/>
  <c r="H47" i="1" l="1"/>
  <c r="S25" i="1"/>
  <c r="F26" i="1"/>
  <c r="J26" i="1" s="1"/>
  <c r="K26" i="1" s="1"/>
  <c r="E27" i="1" s="1"/>
  <c r="T25" i="1"/>
  <c r="G47" i="1"/>
  <c r="N47" i="1" s="1"/>
  <c r="S26" i="1" l="1"/>
  <c r="F27" i="1"/>
  <c r="J27" i="1" s="1"/>
  <c r="K27" i="1" s="1"/>
  <c r="E28" i="1" s="1"/>
  <c r="H48" i="1"/>
  <c r="T26" i="1"/>
  <c r="G48" i="1"/>
  <c r="N48" i="1" s="1"/>
  <c r="S27" i="1" l="1"/>
  <c r="F28" i="1"/>
  <c r="J28" i="1" s="1"/>
  <c r="K28" i="1" s="1"/>
  <c r="E29" i="1" s="1"/>
  <c r="H49" i="1"/>
  <c r="G49" i="1"/>
  <c r="N49" i="1" s="1"/>
  <c r="H50" i="1" l="1"/>
  <c r="G50" i="1" s="1"/>
  <c r="N50" i="1" s="1"/>
  <c r="S28" i="1"/>
  <c r="F29" i="1"/>
  <c r="J29" i="1" s="1"/>
  <c r="K29" i="1" s="1"/>
  <c r="E30" i="1" s="1"/>
  <c r="T28" i="1"/>
  <c r="T27" i="1"/>
  <c r="H51" i="1" l="1"/>
  <c r="G51" i="1" s="1"/>
  <c r="N51" i="1" s="1"/>
  <c r="S29" i="1"/>
  <c r="F30" i="1"/>
  <c r="J30" i="1" s="1"/>
  <c r="K30" i="1" s="1"/>
  <c r="E31" i="1" s="1"/>
  <c r="T29" i="1"/>
  <c r="H52" i="1" l="1"/>
  <c r="S30" i="1"/>
  <c r="F31" i="1"/>
  <c r="J31" i="1" s="1"/>
  <c r="K31" i="1" s="1"/>
  <c r="E32" i="1" s="1"/>
  <c r="T30" i="1"/>
  <c r="G52" i="1"/>
  <c r="N52" i="1" s="1"/>
  <c r="H53" i="1" l="1"/>
  <c r="G53" i="1" s="1"/>
  <c r="N53" i="1" s="1"/>
  <c r="S31" i="1"/>
  <c r="F32" i="1"/>
  <c r="J32" i="1" s="1"/>
  <c r="K32" i="1" s="1"/>
  <c r="E33" i="1" s="1"/>
  <c r="H54" i="1" l="1"/>
  <c r="G54" i="1" s="1"/>
  <c r="N54" i="1" s="1"/>
  <c r="S32" i="1"/>
  <c r="F33" i="1"/>
  <c r="J33" i="1" s="1"/>
  <c r="K33" i="1" s="1"/>
  <c r="E34" i="1" s="1"/>
  <c r="T32" i="1"/>
  <c r="T31" i="1"/>
  <c r="H55" i="1" l="1"/>
  <c r="G55" i="1" s="1"/>
  <c r="N55" i="1" s="1"/>
  <c r="S33" i="1"/>
  <c r="F34" i="1"/>
  <c r="J34" i="1" s="1"/>
  <c r="K34" i="1" s="1"/>
  <c r="E35" i="1" s="1"/>
  <c r="T33" i="1"/>
  <c r="H56" i="1" l="1"/>
  <c r="S34" i="1"/>
  <c r="F35" i="1"/>
  <c r="J35" i="1" s="1"/>
  <c r="K35" i="1" s="1"/>
  <c r="E36" i="1" s="1"/>
  <c r="T34" i="1"/>
  <c r="G56" i="1"/>
  <c r="N56" i="1" s="1"/>
  <c r="S35" i="1" l="1"/>
  <c r="F36" i="1"/>
  <c r="J36" i="1" s="1"/>
  <c r="K36" i="1" s="1"/>
  <c r="E37" i="1" s="1"/>
  <c r="H57" i="1"/>
  <c r="G57" i="1" s="1"/>
  <c r="N57" i="1" s="1"/>
  <c r="T35" i="1"/>
  <c r="S36" i="1" l="1"/>
  <c r="F37" i="1"/>
  <c r="J37" i="1" s="1"/>
  <c r="K37" i="1" s="1"/>
  <c r="E38" i="1" s="1"/>
  <c r="H58" i="1"/>
  <c r="T36" i="1"/>
  <c r="G58" i="1"/>
  <c r="N58" i="1" s="1"/>
  <c r="H59" i="1" l="1"/>
  <c r="S37" i="1"/>
  <c r="F38" i="1"/>
  <c r="J38" i="1" s="1"/>
  <c r="K38" i="1" s="1"/>
  <c r="E39" i="1" s="1"/>
  <c r="T37" i="1"/>
  <c r="G59" i="1"/>
  <c r="N59" i="1" s="1"/>
  <c r="H60" i="1" l="1"/>
  <c r="S38" i="1"/>
  <c r="F39" i="1"/>
  <c r="J39" i="1" s="1"/>
  <c r="K39" i="1" s="1"/>
  <c r="E40" i="1" s="1"/>
  <c r="G60" i="1"/>
  <c r="N60" i="1" s="1"/>
  <c r="H61" i="1" l="1"/>
  <c r="S39" i="1"/>
  <c r="F40" i="1"/>
  <c r="J40" i="1" s="1"/>
  <c r="K40" i="1" s="1"/>
  <c r="E41" i="1" s="1"/>
  <c r="T38" i="1"/>
  <c r="G61" i="1"/>
  <c r="N61" i="1" s="1"/>
  <c r="S61" i="1" s="1"/>
  <c r="S40" i="1" l="1"/>
  <c r="F41" i="1"/>
  <c r="J41" i="1" s="1"/>
  <c r="K41" i="1" s="1"/>
  <c r="E42" i="1" s="1"/>
  <c r="T39" i="1"/>
  <c r="S41" i="1" l="1"/>
  <c r="T41" i="1" s="1"/>
  <c r="F42" i="1"/>
  <c r="J42" i="1" s="1"/>
  <c r="K42" i="1" s="1"/>
  <c r="E43" i="1" s="1"/>
  <c r="T40" i="1"/>
  <c r="S42" i="1" l="1"/>
  <c r="F43" i="1"/>
  <c r="J43" i="1" s="1"/>
  <c r="K43" i="1"/>
  <c r="E44" i="1" s="1"/>
  <c r="T42" i="1" l="1"/>
  <c r="S43" i="1"/>
  <c r="F44" i="1"/>
  <c r="J44" i="1" s="1"/>
  <c r="K44" i="1" s="1"/>
  <c r="E45" i="1" s="1"/>
  <c r="S44" i="1" l="1"/>
  <c r="F45" i="1"/>
  <c r="J45" i="1" s="1"/>
  <c r="K45" i="1" s="1"/>
  <c r="E46" i="1" s="1"/>
  <c r="T44" i="1"/>
  <c r="T43" i="1"/>
  <c r="S45" i="1" l="1"/>
  <c r="F46" i="1"/>
  <c r="J46" i="1" s="1"/>
  <c r="K46" i="1" s="1"/>
  <c r="E47" i="1" s="1"/>
  <c r="T45" i="1"/>
  <c r="S46" i="1" l="1"/>
  <c r="F47" i="1"/>
  <c r="J47" i="1" s="1"/>
  <c r="K47" i="1" s="1"/>
  <c r="E48" i="1" s="1"/>
  <c r="T46" i="1"/>
  <c r="S47" i="1" l="1"/>
  <c r="F48" i="1"/>
  <c r="J48" i="1" s="1"/>
  <c r="K48" i="1" s="1"/>
  <c r="E49" i="1" s="1"/>
  <c r="T47" i="1" l="1"/>
  <c r="S48" i="1"/>
  <c r="T48" i="1" s="1"/>
  <c r="F49" i="1"/>
  <c r="J49" i="1" s="1"/>
  <c r="K49" i="1" s="1"/>
  <c r="E50" i="1" s="1"/>
  <c r="S49" i="1" l="1"/>
  <c r="F50" i="1"/>
  <c r="J50" i="1" s="1"/>
  <c r="K50" i="1" s="1"/>
  <c r="E51" i="1" s="1"/>
  <c r="T49" i="1"/>
  <c r="S50" i="1" l="1"/>
  <c r="F51" i="1"/>
  <c r="J51" i="1" s="1"/>
  <c r="K51" i="1"/>
  <c r="E52" i="1" s="1"/>
  <c r="T50" i="1"/>
  <c r="S51" i="1" l="1"/>
  <c r="F52" i="1"/>
  <c r="J52" i="1" s="1"/>
  <c r="K52" i="1"/>
  <c r="E53" i="1" s="1"/>
  <c r="T51" i="1"/>
  <c r="S52" i="1" l="1"/>
  <c r="F53" i="1"/>
  <c r="J53" i="1" s="1"/>
  <c r="K53" i="1" s="1"/>
  <c r="E54" i="1" s="1"/>
  <c r="T52" i="1"/>
  <c r="S53" i="1" l="1"/>
  <c r="F54" i="1"/>
  <c r="J54" i="1" s="1"/>
  <c r="K54" i="1" s="1"/>
  <c r="E55" i="1" s="1"/>
  <c r="T53" i="1"/>
  <c r="S54" i="1" l="1"/>
  <c r="F55" i="1"/>
  <c r="J55" i="1" s="1"/>
  <c r="K55" i="1" s="1"/>
  <c r="E56" i="1" s="1"/>
  <c r="T54" i="1" l="1"/>
  <c r="S55" i="1"/>
  <c r="F56" i="1"/>
  <c r="J56" i="1" s="1"/>
  <c r="K56" i="1" s="1"/>
  <c r="E57" i="1" s="1"/>
  <c r="S56" i="1" l="1"/>
  <c r="F57" i="1"/>
  <c r="T55" i="1"/>
  <c r="T56" i="1" l="1"/>
  <c r="J57" i="1"/>
  <c r="K57" i="1" s="1"/>
  <c r="E58" i="1" s="1"/>
  <c r="S57" i="1" l="1"/>
  <c r="F58" i="1"/>
  <c r="J58" i="1" l="1"/>
  <c r="K58" i="1" s="1"/>
  <c r="E59" i="1" s="1"/>
  <c r="T57" i="1"/>
  <c r="S58" i="1" l="1"/>
  <c r="F59" i="1"/>
  <c r="J59" i="1" l="1"/>
  <c r="K59" i="1" s="1"/>
  <c r="E60" i="1" s="1"/>
  <c r="T58" i="1"/>
  <c r="S59" i="1" l="1"/>
  <c r="F60" i="1"/>
  <c r="T59" i="1" l="1"/>
  <c r="J60" i="1"/>
  <c r="K60" i="1" s="1"/>
  <c r="E61" i="1" s="1"/>
  <c r="S60" i="1" l="1"/>
  <c r="F61" i="1"/>
  <c r="L61" i="1" l="1"/>
  <c r="J61" i="1"/>
  <c r="K61" i="1" s="1"/>
  <c r="L13" i="1"/>
  <c r="L59" i="1"/>
  <c r="L12" i="1"/>
  <c r="L20" i="1"/>
  <c r="L28" i="1"/>
  <c r="L40" i="1"/>
  <c r="L51" i="1"/>
  <c r="L7" i="1"/>
  <c r="L17" i="1"/>
  <c r="L16" i="1"/>
  <c r="L33" i="1"/>
  <c r="L14" i="1"/>
  <c r="L11" i="1"/>
  <c r="L8" i="1"/>
  <c r="L26" i="1"/>
  <c r="L54" i="1"/>
  <c r="L53" i="1"/>
  <c r="L36" i="1"/>
  <c r="L38" i="1"/>
  <c r="L25" i="1"/>
  <c r="L18" i="1"/>
  <c r="L34" i="1"/>
  <c r="L29" i="1"/>
  <c r="L21" i="1"/>
  <c r="L35" i="1"/>
  <c r="L57" i="1"/>
  <c r="L42" i="1"/>
  <c r="L6" i="1"/>
  <c r="L19" i="1"/>
  <c r="L55" i="1"/>
  <c r="L52" i="1"/>
  <c r="L43" i="1"/>
  <c r="L22" i="1"/>
  <c r="L60" i="1"/>
  <c r="L47" i="1"/>
  <c r="L45" i="1"/>
  <c r="L31" i="1"/>
  <c r="L27" i="1"/>
  <c r="L9" i="1"/>
  <c r="L24" i="1"/>
  <c r="L48" i="1"/>
  <c r="L50" i="1"/>
  <c r="L15" i="1"/>
  <c r="L44" i="1"/>
  <c r="L49" i="1"/>
  <c r="L56" i="1"/>
  <c r="L41" i="1"/>
  <c r="L30" i="1"/>
  <c r="L5" i="1"/>
  <c r="L32" i="1"/>
  <c r="L37" i="1"/>
  <c r="L58" i="1"/>
  <c r="L23" i="1"/>
  <c r="L10" i="1"/>
  <c r="L39" i="1"/>
  <c r="L46" i="1"/>
  <c r="L4" i="1"/>
  <c r="M4" i="1" s="1"/>
  <c r="M5" i="1" s="1"/>
  <c r="T61" i="1"/>
  <c r="T60" i="1"/>
  <c r="M6" i="1" l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</calcChain>
</file>

<file path=xl/sharedStrings.xml><?xml version="1.0" encoding="utf-8"?>
<sst xmlns="http://schemas.openxmlformats.org/spreadsheetml/2006/main" count="139" uniqueCount="61">
  <si>
    <t>Μήνας</t>
  </si>
  <si>
    <t>Υπόλοιπο Έναρξης</t>
  </si>
  <si>
    <t>Τόκος</t>
  </si>
  <si>
    <t>Καταβολή - Τοκοχρεωλύσιο</t>
  </si>
  <si>
    <t>Χρεωλύσιο</t>
  </si>
  <si>
    <t>Υπόλοιπο Λήξης</t>
  </si>
  <si>
    <t>Υποχρέωση</t>
  </si>
  <si>
    <t>Ιούλιος</t>
  </si>
  <si>
    <t>Σεπτέμβριος</t>
  </si>
  <si>
    <t>Αύγουστος</t>
  </si>
  <si>
    <t>Οκτώβριος</t>
  </si>
  <si>
    <t>Νοέμβριος</t>
  </si>
  <si>
    <t>Δεκέμβριος</t>
  </si>
  <si>
    <t>Ιανουάριος</t>
  </si>
  <si>
    <t>Φεβρουάριος</t>
  </si>
  <si>
    <t>Μάρτιος</t>
  </si>
  <si>
    <t>Απρίλιος</t>
  </si>
  <si>
    <t>Μάιος</t>
  </si>
  <si>
    <t>Ιούνιος</t>
  </si>
  <si>
    <t>Υπόλοιπο</t>
  </si>
  <si>
    <t>Α/Α</t>
  </si>
  <si>
    <t>Έτος</t>
  </si>
  <si>
    <t>Έσοδο Επιχορήγησης</t>
  </si>
  <si>
    <t>Επιτόκιο Επιστρεπτέας</t>
  </si>
  <si>
    <t>Ποσό Επιστρεπτέας</t>
  </si>
  <si>
    <t>Δόσεις Επιστρεπτέας</t>
  </si>
  <si>
    <t>Ποσό Δόσης Επιστρεπτέας</t>
  </si>
  <si>
    <t>Επιτόκιο Αγοράς</t>
  </si>
  <si>
    <t>Περίοδοι Επιστρεπτέας</t>
  </si>
  <si>
    <t>Μελλοντική Αξία Δόσεων</t>
  </si>
  <si>
    <t>Παρούσα Αξία Δόσεων</t>
  </si>
  <si>
    <t>Ημ/ναι Είσπραξης Επ.Προκ.</t>
  </si>
  <si>
    <t>ημ/ναι</t>
  </si>
  <si>
    <t>ΚΩΔΙΚΟΣ</t>
  </si>
  <si>
    <t>ΠΕΡΙΓΡΑΦΗ</t>
  </si>
  <si>
    <t>ΧΡΕΩΣΗ</t>
  </si>
  <si>
    <t>ΠΙΣΤΩΣΗ</t>
  </si>
  <si>
    <t>Αιτιολογια</t>
  </si>
  <si>
    <t>38.03</t>
  </si>
  <si>
    <t>ΛΟΓΜ/ΟΣ ΟΨΕΩς</t>
  </si>
  <si>
    <t>56.</t>
  </si>
  <si>
    <t>45.</t>
  </si>
  <si>
    <t>ΚΡΑΤΙΚΟ ΔΑΝΕΙΟ</t>
  </si>
  <si>
    <t>ΚΡΑΤΙΚΗ ΕΠΙΧ/ΣΗ</t>
  </si>
  <si>
    <t>Ποσό Επιχορηγησης Τοκων</t>
  </si>
  <si>
    <t>Είσπραξη του ποσού.  Δάνειο ίσο με την παρούσα αξία με την χρήση του επιτοκίου χρέωσης τόκων.  Η διαφορά της παρούσας αξίας από το ποσό της είσπραξης είναι "Κρατικη Επιχορήγηση"</t>
  </si>
  <si>
    <t>α/α: 1</t>
  </si>
  <si>
    <t xml:space="preserve"> </t>
  </si>
  <si>
    <t>Συνολικό Κόστος Τόκων</t>
  </si>
  <si>
    <t>α/α: 2</t>
  </si>
  <si>
    <t>65.</t>
  </si>
  <si>
    <t>ΤΟΚΟΙ ΚΡΑΤΙΚΟΥ ΔΑΝ.</t>
  </si>
  <si>
    <t>Στο τέλος της 1ης περιόδου χρέωση του κόστους τόκων και εμφάνιση των αναλογούντων εσόδων από κρατική επιχορήγηση σε σχέση με τους τόκους αυτούς.</t>
  </si>
  <si>
    <t>74.</t>
  </si>
  <si>
    <t>ΚΡΑΤΙΚΗ ΕΠΙΧ/ΣΗ ΕΠΟΜ. ΧΡΗΣΕΩΝ</t>
  </si>
  <si>
    <t>α. χρέωση τόκων περιόδου, β. πίστωση της αναλογούσας επιδότησης στην περίοδο, γ. Πληρωμή τοκοχρεωλύσιου από τον όψεως, δ.μείωση του κεφαλαίου του δανείου</t>
  </si>
  <si>
    <t>α/α: 3</t>
  </si>
  <si>
    <t>Τελική επιβάρυνση</t>
  </si>
  <si>
    <t>Συνολικές πληρωμές</t>
  </si>
  <si>
    <t>Πληρωμές κεφαλαίου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</si>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</sst>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4" fontId="0" fillId="0" borderId="1" xfId="0" applyNumberFormat="1" applyBorder="1" applyAlignment="1"/>
    <xf numFmtId="0" fontId="2" fillId="0" borderId="1" xfId="0" applyFont="1" applyBorder="1" applyAlignment="1">
      <alignment horizontal="center" vertical="center" wrapText="1"/>
    </xf>
    <xf numFmtId="9" fontId="0" fillId="2" borderId="1" xfId="0" applyNumberFormat="1" applyFill="1" applyBorder="1"/>
    <xf numFmtId="3" fontId="0" fillId="2" borderId="1" xfId="0" applyNumberFormat="1" applyFill="1" applyBorder="1"/>
    <xf numFmtId="14" fontId="0" fillId="2" borderId="1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0" xfId="0" applyNumberFormat="1" applyFont="1"/>
    <xf numFmtId="4" fontId="2" fillId="0" borderId="1" xfId="0" applyNumberFormat="1" applyFont="1" applyBorder="1" applyAlignment="1"/>
    <xf numFmtId="1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65"/>
  <sheetViews>
    <sheetView tabSelected="1" topLeftCell="A42" zoomScale="85" zoomScaleNormal="85" workbookViewId="0">
      <selection activeCell="G65" sqref="G65"/>
    </sheetView>
  </sheetViews>
  <sheetFormatPr defaultRowHeight="14.5" x14ac:dyDescent="0.35"/>
  <cols>
    <col min="1" max="1" width="2.7265625" customWidth="1"/>
    <col min="2" max="2" width="4.453125" bestFit="1" customWidth="1"/>
    <col min="3" max="3" width="5" bestFit="1" customWidth="1"/>
    <col min="4" max="4" width="13.26953125" bestFit="1" customWidth="1"/>
    <col min="5" max="5" width="9.26953125" bestFit="1" customWidth="1"/>
    <col min="6" max="6" width="11.1796875" customWidth="1"/>
    <col min="7" max="7" width="10.7265625" bestFit="1" customWidth="1"/>
    <col min="8" max="8" width="8.453125" bestFit="1" customWidth="1"/>
    <col min="9" max="9" width="14.81640625" bestFit="1" customWidth="1"/>
    <col min="10" max="10" width="10.7265625" bestFit="1" customWidth="1"/>
    <col min="11" max="11" width="9.26953125" bestFit="1" customWidth="1"/>
    <col min="12" max="12" width="13.453125" bestFit="1" customWidth="1"/>
    <col min="13" max="13" width="11" bestFit="1" customWidth="1"/>
    <col min="14" max="14" width="13.453125" customWidth="1"/>
    <col min="16" max="16" width="24.453125" bestFit="1" customWidth="1"/>
    <col min="17" max="17" width="13.08984375" customWidth="1"/>
    <col min="19" max="19" width="10.08984375" customWidth="1"/>
  </cols>
  <sheetData>
    <row r="2" spans="2:20" s="6" customFormat="1" ht="29" x14ac:dyDescent="0.35">
      <c r="B2" s="13" t="s">
        <v>20</v>
      </c>
      <c r="C2" s="13" t="s">
        <v>21</v>
      </c>
      <c r="D2" s="13" t="s">
        <v>0</v>
      </c>
      <c r="E2" s="13" t="s">
        <v>1</v>
      </c>
      <c r="F2" s="13" t="s">
        <v>2</v>
      </c>
      <c r="G2" s="13" t="s">
        <v>4</v>
      </c>
      <c r="H2" s="13" t="s">
        <v>2</v>
      </c>
      <c r="I2" s="13" t="s">
        <v>3</v>
      </c>
      <c r="J2" s="13" t="s">
        <v>4</v>
      </c>
      <c r="K2" s="13" t="s">
        <v>5</v>
      </c>
      <c r="L2" s="13" t="s">
        <v>22</v>
      </c>
      <c r="M2" s="13" t="s">
        <v>6</v>
      </c>
      <c r="N2" s="13" t="s">
        <v>19</v>
      </c>
    </row>
    <row r="3" spans="2:20" x14ac:dyDescent="0.35">
      <c r="B3" s="7"/>
      <c r="C3" s="7"/>
      <c r="D3" s="7"/>
      <c r="E3" s="11"/>
      <c r="F3" s="11"/>
      <c r="G3" s="11"/>
      <c r="H3" s="11"/>
      <c r="I3" s="11"/>
      <c r="J3" s="11"/>
      <c r="K3" s="11"/>
      <c r="L3" s="11"/>
      <c r="M3" s="19">
        <f>Q3-Q10</f>
        <v>13229.352385372011</v>
      </c>
      <c r="N3" s="12">
        <f>Q3</f>
        <v>100000</v>
      </c>
      <c r="P3" s="7" t="s">
        <v>24</v>
      </c>
      <c r="Q3" s="15">
        <v>100000</v>
      </c>
      <c r="S3" s="2">
        <f>N3-E4</f>
        <v>13229.352385372011</v>
      </c>
    </row>
    <row r="4" spans="2:20" x14ac:dyDescent="0.35">
      <c r="B4" s="7">
        <v>1</v>
      </c>
      <c r="C4" s="7">
        <v>2020</v>
      </c>
      <c r="D4" s="7" t="s">
        <v>7</v>
      </c>
      <c r="E4" s="19">
        <f>Q10</f>
        <v>86770.647614627989</v>
      </c>
      <c r="F4" s="12">
        <f>E4*$Q$7/12</f>
        <v>361.54436506094999</v>
      </c>
      <c r="G4" s="12"/>
      <c r="H4" s="12"/>
      <c r="I4" s="12"/>
      <c r="J4" s="12">
        <f>I4-F4</f>
        <v>-361.54436506094999</v>
      </c>
      <c r="K4" s="12">
        <f>E4-J4</f>
        <v>87132.191979688942</v>
      </c>
      <c r="L4" s="12">
        <f>$M$3/SUM($F$4:$F$61)*F4</f>
        <v>319.998565267814</v>
      </c>
      <c r="M4" s="12">
        <f>M3-L4</f>
        <v>12909.353820104197</v>
      </c>
      <c r="N4" s="12">
        <f>N3-G4</f>
        <v>100000</v>
      </c>
      <c r="P4" s="7" t="s">
        <v>23</v>
      </c>
      <c r="Q4" s="14">
        <v>0.01</v>
      </c>
      <c r="S4" s="2">
        <f t="shared" ref="S4:S61" si="0">N4-E5</f>
        <v>12867.808020311058</v>
      </c>
      <c r="T4" s="2">
        <f>S3-S4</f>
        <v>361.54436506095226</v>
      </c>
    </row>
    <row r="5" spans="2:20" x14ac:dyDescent="0.35">
      <c r="B5" s="7">
        <v>2</v>
      </c>
      <c r="C5" s="7">
        <v>2020</v>
      </c>
      <c r="D5" s="7" t="s">
        <v>9</v>
      </c>
      <c r="E5" s="12">
        <f>K4</f>
        <v>87132.191979688942</v>
      </c>
      <c r="F5" s="12">
        <f t="shared" ref="F5:F61" si="1">E5*$Q$7/12</f>
        <v>363.05079991537059</v>
      </c>
      <c r="G5" s="12"/>
      <c r="H5" s="12"/>
      <c r="I5" s="12"/>
      <c r="J5" s="12">
        <f t="shared" ref="J5:J61" si="2">I5-F5</f>
        <v>-363.05079991537059</v>
      </c>
      <c r="K5" s="12">
        <f t="shared" ref="K5:K61" si="3">E5-J5</f>
        <v>87495.242779604305</v>
      </c>
      <c r="L5" s="12">
        <f t="shared" ref="L5:L61" si="4">$M$3/SUM($F$4:$F$61)*F5</f>
        <v>321.33189262309656</v>
      </c>
      <c r="M5" s="12">
        <f t="shared" ref="M5:M61" si="5">M4-L5</f>
        <v>12588.021927481101</v>
      </c>
      <c r="N5" s="12">
        <f t="shared" ref="N5:N61" si="6">N4-G5</f>
        <v>100000</v>
      </c>
      <c r="P5" s="7" t="s">
        <v>25</v>
      </c>
      <c r="Q5" s="7">
        <f>COUNT(B22:B61)</f>
        <v>40</v>
      </c>
      <c r="S5" s="2">
        <f t="shared" si="0"/>
        <v>12504.757220395695</v>
      </c>
      <c r="T5" s="2">
        <f t="shared" ref="T5:T61" si="7">S4-S5</f>
        <v>363.05079991536331</v>
      </c>
    </row>
    <row r="6" spans="2:20" x14ac:dyDescent="0.35">
      <c r="B6" s="7">
        <v>3</v>
      </c>
      <c r="C6" s="7">
        <v>2020</v>
      </c>
      <c r="D6" s="7" t="s">
        <v>8</v>
      </c>
      <c r="E6" s="12">
        <f t="shared" ref="E6:E61" si="8">K5</f>
        <v>87495.242779604305</v>
      </c>
      <c r="F6" s="12">
        <f t="shared" si="1"/>
        <v>364.56351158168462</v>
      </c>
      <c r="G6" s="12"/>
      <c r="H6" s="12"/>
      <c r="I6" s="12"/>
      <c r="J6" s="12">
        <f t="shared" si="2"/>
        <v>-364.56351158168462</v>
      </c>
      <c r="K6" s="12">
        <f t="shared" si="3"/>
        <v>87859.806291185989</v>
      </c>
      <c r="L6" s="12">
        <f t="shared" si="4"/>
        <v>322.6707755090261</v>
      </c>
      <c r="M6" s="12">
        <f t="shared" si="5"/>
        <v>12265.351151972074</v>
      </c>
      <c r="N6" s="12">
        <f t="shared" si="6"/>
        <v>100000</v>
      </c>
      <c r="P6" s="7" t="s">
        <v>26</v>
      </c>
      <c r="Q6" s="8">
        <f>-PMT(Q4/12,Q5,Q3)</f>
        <v>2542.9395695208441</v>
      </c>
      <c r="S6" s="2">
        <f t="shared" si="0"/>
        <v>12140.193708814011</v>
      </c>
      <c r="T6" s="2">
        <f t="shared" si="7"/>
        <v>364.563511581684</v>
      </c>
    </row>
    <row r="7" spans="2:20" x14ac:dyDescent="0.35">
      <c r="B7" s="7">
        <v>4</v>
      </c>
      <c r="C7" s="7">
        <v>2020</v>
      </c>
      <c r="D7" s="7" t="s">
        <v>10</v>
      </c>
      <c r="E7" s="12">
        <f t="shared" si="8"/>
        <v>87859.806291185989</v>
      </c>
      <c r="F7" s="12">
        <f t="shared" si="1"/>
        <v>366.082526213275</v>
      </c>
      <c r="G7" s="12"/>
      <c r="H7" s="12"/>
      <c r="I7" s="12"/>
      <c r="J7" s="12">
        <f t="shared" si="2"/>
        <v>-366.082526213275</v>
      </c>
      <c r="K7" s="12">
        <f t="shared" si="3"/>
        <v>88225.88881739926</v>
      </c>
      <c r="L7" s="12">
        <f t="shared" si="4"/>
        <v>324.01523707364709</v>
      </c>
      <c r="M7" s="12">
        <f t="shared" si="5"/>
        <v>11941.335914898427</v>
      </c>
      <c r="N7" s="12">
        <f t="shared" si="6"/>
        <v>100000</v>
      </c>
      <c r="P7" s="7" t="s">
        <v>27</v>
      </c>
      <c r="Q7" s="14">
        <v>0.05</v>
      </c>
      <c r="S7" s="2">
        <f t="shared" si="0"/>
        <v>11774.11118260074</v>
      </c>
      <c r="T7" s="2">
        <f t="shared" si="7"/>
        <v>366.08252621327119</v>
      </c>
    </row>
    <row r="8" spans="2:20" x14ac:dyDescent="0.35">
      <c r="B8" s="7">
        <v>5</v>
      </c>
      <c r="C8" s="7">
        <v>2020</v>
      </c>
      <c r="D8" s="7" t="s">
        <v>11</v>
      </c>
      <c r="E8" s="12">
        <f t="shared" si="8"/>
        <v>88225.88881739926</v>
      </c>
      <c r="F8" s="12">
        <f t="shared" si="1"/>
        <v>367.60787007249695</v>
      </c>
      <c r="G8" s="12"/>
      <c r="H8" s="12"/>
      <c r="I8" s="12"/>
      <c r="J8" s="12">
        <f t="shared" si="2"/>
        <v>-367.60787007249695</v>
      </c>
      <c r="K8" s="12">
        <f t="shared" si="3"/>
        <v>88593.49668747175</v>
      </c>
      <c r="L8" s="12">
        <f t="shared" si="4"/>
        <v>325.36530056145392</v>
      </c>
      <c r="M8" s="12">
        <f t="shared" si="5"/>
        <v>11615.970614336973</v>
      </c>
      <c r="N8" s="12">
        <f t="shared" si="6"/>
        <v>100000</v>
      </c>
      <c r="P8" s="7" t="s">
        <v>28</v>
      </c>
      <c r="Q8" s="7">
        <f>COUNT(B4:B61)</f>
        <v>58</v>
      </c>
      <c r="S8" s="2">
        <f t="shared" si="0"/>
        <v>11406.50331252825</v>
      </c>
      <c r="T8" s="2">
        <f t="shared" si="7"/>
        <v>367.60787007249019</v>
      </c>
    </row>
    <row r="9" spans="2:20" x14ac:dyDescent="0.35">
      <c r="B9" s="7">
        <v>6</v>
      </c>
      <c r="C9" s="7">
        <v>2020</v>
      </c>
      <c r="D9" s="7" t="s">
        <v>12</v>
      </c>
      <c r="E9" s="12">
        <f t="shared" si="8"/>
        <v>88593.49668747175</v>
      </c>
      <c r="F9" s="12">
        <f t="shared" si="1"/>
        <v>369.13956953113234</v>
      </c>
      <c r="G9" s="12"/>
      <c r="H9" s="12"/>
      <c r="I9" s="12"/>
      <c r="J9" s="12">
        <f t="shared" si="2"/>
        <v>-369.13956953113234</v>
      </c>
      <c r="K9" s="12">
        <f t="shared" si="3"/>
        <v>88962.636257002887</v>
      </c>
      <c r="L9" s="12">
        <f t="shared" si="4"/>
        <v>326.72098931379327</v>
      </c>
      <c r="M9" s="12">
        <f t="shared" si="5"/>
        <v>11289.24962502318</v>
      </c>
      <c r="N9" s="12">
        <f t="shared" si="6"/>
        <v>100000</v>
      </c>
      <c r="P9" s="7" t="s">
        <v>29</v>
      </c>
      <c r="Q9" s="8">
        <f>NPV(Q7/12,I22:I61)</f>
        <v>93514.13356847348</v>
      </c>
      <c r="S9" s="2">
        <f t="shared" si="0"/>
        <v>11037.363742997113</v>
      </c>
      <c r="T9" s="2">
        <f t="shared" si="7"/>
        <v>369.13956953113666</v>
      </c>
    </row>
    <row r="10" spans="2:20" x14ac:dyDescent="0.35">
      <c r="B10" s="7">
        <v>7</v>
      </c>
      <c r="C10" s="7">
        <v>2021</v>
      </c>
      <c r="D10" s="7" t="s">
        <v>13</v>
      </c>
      <c r="E10" s="12">
        <f t="shared" si="8"/>
        <v>88962.636257002887</v>
      </c>
      <c r="F10" s="12">
        <f t="shared" si="1"/>
        <v>370.67765107084534</v>
      </c>
      <c r="G10" s="12"/>
      <c r="H10" s="12"/>
      <c r="I10" s="12"/>
      <c r="J10" s="12">
        <f t="shared" si="2"/>
        <v>-370.67765107084534</v>
      </c>
      <c r="K10" s="12">
        <f t="shared" si="3"/>
        <v>89333.313908073731</v>
      </c>
      <c r="L10" s="12">
        <f t="shared" si="4"/>
        <v>328.08232676926735</v>
      </c>
      <c r="M10" s="12">
        <f t="shared" si="5"/>
        <v>10961.167298253913</v>
      </c>
      <c r="N10" s="12">
        <f t="shared" si="6"/>
        <v>100000</v>
      </c>
      <c r="P10" s="7" t="s">
        <v>30</v>
      </c>
      <c r="Q10" s="8">
        <f>-PV(Q7/12,Q8-Q5,,Q9)</f>
        <v>86770.647614627989</v>
      </c>
      <c r="S10" s="2">
        <f t="shared" si="0"/>
        <v>10666.686091926269</v>
      </c>
      <c r="T10" s="2">
        <f t="shared" si="7"/>
        <v>370.67765107084415</v>
      </c>
    </row>
    <row r="11" spans="2:20" x14ac:dyDescent="0.35">
      <c r="B11" s="7">
        <v>8</v>
      </c>
      <c r="C11" s="7">
        <v>2021</v>
      </c>
      <c r="D11" s="7" t="s">
        <v>14</v>
      </c>
      <c r="E11" s="12">
        <f t="shared" si="8"/>
        <v>89333.313908073731</v>
      </c>
      <c r="F11" s="12">
        <f t="shared" si="1"/>
        <v>372.22214128364061</v>
      </c>
      <c r="G11" s="12"/>
      <c r="H11" s="12"/>
      <c r="I11" s="12"/>
      <c r="J11" s="12">
        <f t="shared" si="2"/>
        <v>-372.22214128364061</v>
      </c>
      <c r="K11" s="12">
        <f t="shared" si="3"/>
        <v>89705.536049357368</v>
      </c>
      <c r="L11" s="12">
        <f t="shared" si="4"/>
        <v>329.44933646413938</v>
      </c>
      <c r="M11" s="12">
        <f t="shared" si="5"/>
        <v>10631.717961789775</v>
      </c>
      <c r="N11" s="12">
        <f t="shared" si="6"/>
        <v>100000</v>
      </c>
      <c r="P11" s="7" t="s">
        <v>31</v>
      </c>
      <c r="Q11" s="16">
        <v>44013</v>
      </c>
      <c r="S11" s="2">
        <f t="shared" si="0"/>
        <v>10294.463950642632</v>
      </c>
      <c r="T11" s="2">
        <f t="shared" si="7"/>
        <v>372.22214128363703</v>
      </c>
    </row>
    <row r="12" spans="2:20" x14ac:dyDescent="0.35">
      <c r="B12" s="7">
        <v>9</v>
      </c>
      <c r="C12" s="7">
        <v>2021</v>
      </c>
      <c r="D12" s="7" t="s">
        <v>15</v>
      </c>
      <c r="E12" s="12">
        <f t="shared" si="8"/>
        <v>89705.536049357368</v>
      </c>
      <c r="F12" s="12">
        <f t="shared" si="1"/>
        <v>373.77306687232243</v>
      </c>
      <c r="G12" s="12"/>
      <c r="H12" s="12"/>
      <c r="I12" s="12"/>
      <c r="J12" s="12">
        <f t="shared" si="2"/>
        <v>-373.77306687232243</v>
      </c>
      <c r="K12" s="12">
        <f t="shared" si="3"/>
        <v>90079.309116229691</v>
      </c>
      <c r="L12" s="12">
        <f t="shared" si="4"/>
        <v>330.82204203273994</v>
      </c>
      <c r="M12" s="12">
        <f t="shared" si="5"/>
        <v>10300.895919757035</v>
      </c>
      <c r="N12" s="12">
        <f t="shared" si="6"/>
        <v>100000</v>
      </c>
      <c r="P12" s="7" t="s">
        <v>44</v>
      </c>
      <c r="Q12" s="9">
        <f>Q3-E4</f>
        <v>13229.352385372011</v>
      </c>
      <c r="S12" s="2">
        <f t="shared" si="0"/>
        <v>9920.6908837703086</v>
      </c>
      <c r="T12" s="2">
        <f t="shared" si="7"/>
        <v>373.7730668723234</v>
      </c>
    </row>
    <row r="13" spans="2:20" x14ac:dyDescent="0.35">
      <c r="B13" s="7">
        <v>10</v>
      </c>
      <c r="C13" s="7">
        <v>2021</v>
      </c>
      <c r="D13" s="7" t="s">
        <v>16</v>
      </c>
      <c r="E13" s="12">
        <f t="shared" si="8"/>
        <v>90079.309116229691</v>
      </c>
      <c r="F13" s="12">
        <f t="shared" si="1"/>
        <v>375.33045465095705</v>
      </c>
      <c r="G13" s="12"/>
      <c r="H13" s="12"/>
      <c r="I13" s="12"/>
      <c r="J13" s="12">
        <f t="shared" si="2"/>
        <v>-375.33045465095705</v>
      </c>
      <c r="K13" s="12">
        <f t="shared" si="3"/>
        <v>90454.639570880652</v>
      </c>
      <c r="L13" s="12">
        <f t="shared" si="4"/>
        <v>332.20046720787633</v>
      </c>
      <c r="M13" s="12">
        <f t="shared" si="5"/>
        <v>9968.6954525491583</v>
      </c>
      <c r="N13" s="12">
        <f t="shared" si="6"/>
        <v>100000</v>
      </c>
      <c r="S13" s="2">
        <f t="shared" si="0"/>
        <v>9545.3604291193478</v>
      </c>
      <c r="T13" s="2">
        <f t="shared" si="7"/>
        <v>375.33045465096075</v>
      </c>
    </row>
    <row r="14" spans="2:20" x14ac:dyDescent="0.35">
      <c r="B14" s="7">
        <v>11</v>
      </c>
      <c r="C14" s="7">
        <v>2021</v>
      </c>
      <c r="D14" s="7" t="s">
        <v>17</v>
      </c>
      <c r="E14" s="12">
        <f t="shared" si="8"/>
        <v>90454.639570880652</v>
      </c>
      <c r="F14" s="12">
        <f t="shared" si="1"/>
        <v>376.89433154533612</v>
      </c>
      <c r="G14" s="12"/>
      <c r="H14" s="12"/>
      <c r="I14" s="12"/>
      <c r="J14" s="12">
        <f t="shared" si="2"/>
        <v>-376.89433154533612</v>
      </c>
      <c r="K14" s="12">
        <f t="shared" si="3"/>
        <v>90831.533902425988</v>
      </c>
      <c r="L14" s="12">
        <f t="shared" si="4"/>
        <v>333.58463582124256</v>
      </c>
      <c r="M14" s="12">
        <f t="shared" si="5"/>
        <v>9635.1108167279162</v>
      </c>
      <c r="N14" s="12">
        <f t="shared" si="6"/>
        <v>100000</v>
      </c>
      <c r="S14" s="2">
        <f t="shared" si="0"/>
        <v>9168.4660975740117</v>
      </c>
      <c r="T14" s="2">
        <f t="shared" si="7"/>
        <v>376.89433154533617</v>
      </c>
    </row>
    <row r="15" spans="2:20" x14ac:dyDescent="0.35">
      <c r="B15" s="7">
        <v>12</v>
      </c>
      <c r="C15" s="7">
        <v>2021</v>
      </c>
      <c r="D15" s="7" t="s">
        <v>18</v>
      </c>
      <c r="E15" s="12">
        <f t="shared" si="8"/>
        <v>90831.533902425988</v>
      </c>
      <c r="F15" s="12">
        <f t="shared" si="1"/>
        <v>378.46472459344164</v>
      </c>
      <c r="G15" s="12"/>
      <c r="H15" s="12"/>
      <c r="I15" s="12"/>
      <c r="J15" s="12">
        <f t="shared" si="2"/>
        <v>-378.46472459344164</v>
      </c>
      <c r="K15" s="12">
        <f t="shared" si="3"/>
        <v>91209.998627019435</v>
      </c>
      <c r="L15" s="12">
        <f t="shared" si="4"/>
        <v>334.97457180383105</v>
      </c>
      <c r="M15" s="12">
        <f t="shared" si="5"/>
        <v>9300.136244924086</v>
      </c>
      <c r="N15" s="12">
        <f t="shared" si="6"/>
        <v>100000</v>
      </c>
      <c r="P15" t="s">
        <v>47</v>
      </c>
      <c r="S15" s="2">
        <f t="shared" si="0"/>
        <v>8790.0013729805651</v>
      </c>
      <c r="T15" s="2">
        <f t="shared" si="7"/>
        <v>378.46472459344659</v>
      </c>
    </row>
    <row r="16" spans="2:20" x14ac:dyDescent="0.35">
      <c r="B16" s="7">
        <v>13</v>
      </c>
      <c r="C16" s="7">
        <v>2021</v>
      </c>
      <c r="D16" s="7" t="s">
        <v>7</v>
      </c>
      <c r="E16" s="12">
        <f t="shared" si="8"/>
        <v>91209.998627019435</v>
      </c>
      <c r="F16" s="12">
        <f t="shared" si="1"/>
        <v>380.04166094591432</v>
      </c>
      <c r="G16" s="12"/>
      <c r="H16" s="12"/>
      <c r="I16" s="12"/>
      <c r="J16" s="12">
        <f t="shared" si="2"/>
        <v>-380.04166094591432</v>
      </c>
      <c r="K16" s="12">
        <f t="shared" si="3"/>
        <v>91590.040287965356</v>
      </c>
      <c r="L16" s="12">
        <f t="shared" si="4"/>
        <v>336.37029918634698</v>
      </c>
      <c r="M16" s="12">
        <f t="shared" si="5"/>
        <v>8963.7659457377395</v>
      </c>
      <c r="N16" s="12">
        <f t="shared" si="6"/>
        <v>100000</v>
      </c>
      <c r="P16" t="s">
        <v>47</v>
      </c>
      <c r="S16" s="2">
        <f t="shared" si="0"/>
        <v>8409.9597120346443</v>
      </c>
      <c r="T16" s="2">
        <f t="shared" si="7"/>
        <v>380.04166094592074</v>
      </c>
    </row>
    <row r="17" spans="2:20" x14ac:dyDescent="0.35">
      <c r="B17" s="7">
        <v>14</v>
      </c>
      <c r="C17" s="7">
        <v>2021</v>
      </c>
      <c r="D17" s="7" t="s">
        <v>9</v>
      </c>
      <c r="E17" s="12">
        <f t="shared" si="8"/>
        <v>91590.040287965356</v>
      </c>
      <c r="F17" s="12">
        <f t="shared" si="1"/>
        <v>381.62516786652236</v>
      </c>
      <c r="G17" s="12"/>
      <c r="H17" s="12"/>
      <c r="I17" s="12"/>
      <c r="J17" s="12">
        <f t="shared" si="2"/>
        <v>-381.62516786652236</v>
      </c>
      <c r="K17" s="12">
        <f t="shared" si="3"/>
        <v>91971.665455831884</v>
      </c>
      <c r="L17" s="12">
        <f t="shared" si="4"/>
        <v>337.77184209962348</v>
      </c>
      <c r="M17" s="12">
        <f t="shared" si="5"/>
        <v>8625.9941036381151</v>
      </c>
      <c r="N17" s="12">
        <f t="shared" si="6"/>
        <v>100000</v>
      </c>
      <c r="P17" t="s">
        <v>47</v>
      </c>
      <c r="S17" s="2">
        <f t="shared" si="0"/>
        <v>8028.3345441681158</v>
      </c>
      <c r="T17" s="2">
        <f t="shared" si="7"/>
        <v>381.6251678665285</v>
      </c>
    </row>
    <row r="18" spans="2:20" x14ac:dyDescent="0.35">
      <c r="B18" s="7">
        <v>15</v>
      </c>
      <c r="C18" s="7">
        <v>2021</v>
      </c>
      <c r="D18" s="7" t="s">
        <v>8</v>
      </c>
      <c r="E18" s="12">
        <f t="shared" si="8"/>
        <v>91971.665455831884</v>
      </c>
      <c r="F18" s="12">
        <f t="shared" si="1"/>
        <v>383.21527273263285</v>
      </c>
      <c r="G18" s="12"/>
      <c r="H18" s="12"/>
      <c r="I18" s="12"/>
      <c r="J18" s="12">
        <f t="shared" si="2"/>
        <v>-383.21527273263285</v>
      </c>
      <c r="K18" s="12">
        <f t="shared" si="3"/>
        <v>92354.880728564516</v>
      </c>
      <c r="L18" s="12">
        <f t="shared" si="4"/>
        <v>339.17922477503856</v>
      </c>
      <c r="M18" s="12">
        <f t="shared" si="5"/>
        <v>8286.814878863077</v>
      </c>
      <c r="N18" s="12">
        <f t="shared" si="6"/>
        <v>100000</v>
      </c>
      <c r="P18" t="s">
        <v>47</v>
      </c>
      <c r="S18" s="2">
        <f t="shared" si="0"/>
        <v>7645.1192714354838</v>
      </c>
      <c r="T18" s="2">
        <f t="shared" si="7"/>
        <v>383.215272732632</v>
      </c>
    </row>
    <row r="19" spans="2:20" x14ac:dyDescent="0.35">
      <c r="B19" s="7">
        <v>16</v>
      </c>
      <c r="C19" s="7">
        <v>2021</v>
      </c>
      <c r="D19" s="7" t="s">
        <v>10</v>
      </c>
      <c r="E19" s="12">
        <f t="shared" si="8"/>
        <v>92354.880728564516</v>
      </c>
      <c r="F19" s="12">
        <f t="shared" si="1"/>
        <v>384.81200303568545</v>
      </c>
      <c r="G19" s="12"/>
      <c r="H19" s="12"/>
      <c r="I19" s="12"/>
      <c r="J19" s="12">
        <f t="shared" si="2"/>
        <v>-384.81200303568545</v>
      </c>
      <c r="K19" s="12">
        <f t="shared" si="3"/>
        <v>92739.692731600197</v>
      </c>
      <c r="L19" s="12">
        <f t="shared" si="4"/>
        <v>340.59247154493454</v>
      </c>
      <c r="M19" s="12">
        <f t="shared" si="5"/>
        <v>7946.2224073181424</v>
      </c>
      <c r="N19" s="12">
        <f t="shared" si="6"/>
        <v>100000</v>
      </c>
      <c r="S19" s="2">
        <f t="shared" si="0"/>
        <v>7260.3072683998034</v>
      </c>
      <c r="T19" s="2">
        <f t="shared" si="7"/>
        <v>384.81200303568039</v>
      </c>
    </row>
    <row r="20" spans="2:20" x14ac:dyDescent="0.35">
      <c r="B20" s="7">
        <v>17</v>
      </c>
      <c r="C20" s="7">
        <v>2021</v>
      </c>
      <c r="D20" s="7" t="s">
        <v>11</v>
      </c>
      <c r="E20" s="12">
        <f t="shared" si="8"/>
        <v>92739.692731600197</v>
      </c>
      <c r="F20" s="12">
        <f t="shared" si="1"/>
        <v>386.41538638166753</v>
      </c>
      <c r="G20" s="12"/>
      <c r="H20" s="12"/>
      <c r="I20" s="12"/>
      <c r="J20" s="12">
        <f t="shared" si="2"/>
        <v>-386.41538638166753</v>
      </c>
      <c r="K20" s="12">
        <f t="shared" si="3"/>
        <v>93126.108117981858</v>
      </c>
      <c r="L20" s="12">
        <f t="shared" si="4"/>
        <v>342.01160684303846</v>
      </c>
      <c r="M20" s="12">
        <f t="shared" si="5"/>
        <v>7604.2108004751035</v>
      </c>
      <c r="N20" s="12">
        <f t="shared" si="6"/>
        <v>100000</v>
      </c>
      <c r="S20" s="2">
        <f t="shared" si="0"/>
        <v>6873.8918820181425</v>
      </c>
      <c r="T20" s="2">
        <f t="shared" si="7"/>
        <v>386.41538638166094</v>
      </c>
    </row>
    <row r="21" spans="2:20" x14ac:dyDescent="0.35">
      <c r="B21" s="7">
        <v>18</v>
      </c>
      <c r="C21" s="7">
        <v>2021</v>
      </c>
      <c r="D21" s="7" t="s">
        <v>12</v>
      </c>
      <c r="E21" s="12">
        <f t="shared" si="8"/>
        <v>93126.108117981858</v>
      </c>
      <c r="F21" s="12">
        <f t="shared" si="1"/>
        <v>388.02545049159107</v>
      </c>
      <c r="G21" s="12"/>
      <c r="H21" s="12"/>
      <c r="I21" s="12"/>
      <c r="J21" s="12">
        <f t="shared" si="2"/>
        <v>-388.02545049159107</v>
      </c>
      <c r="K21" s="12">
        <f t="shared" si="3"/>
        <v>93514.133568473451</v>
      </c>
      <c r="L21" s="12">
        <f t="shared" si="4"/>
        <v>343.4366552048844</v>
      </c>
      <c r="M21" s="12">
        <f t="shared" si="5"/>
        <v>7260.7741452702194</v>
      </c>
      <c r="N21" s="12">
        <f t="shared" si="6"/>
        <v>100000</v>
      </c>
      <c r="S21" s="2">
        <f t="shared" si="0"/>
        <v>6485.8664315265487</v>
      </c>
      <c r="T21" s="2">
        <f t="shared" si="7"/>
        <v>388.0254504915938</v>
      </c>
    </row>
    <row r="22" spans="2:20" x14ac:dyDescent="0.35">
      <c r="B22" s="7">
        <v>19</v>
      </c>
      <c r="C22" s="7">
        <v>2022</v>
      </c>
      <c r="D22" s="7" t="s">
        <v>13</v>
      </c>
      <c r="E22" s="12">
        <f t="shared" si="8"/>
        <v>93514.133568473451</v>
      </c>
      <c r="F22" s="12">
        <f t="shared" si="1"/>
        <v>389.64222320197274</v>
      </c>
      <c r="G22" s="12">
        <f>I22-H22</f>
        <v>2459.6062361875106</v>
      </c>
      <c r="H22" s="12">
        <f>N21*$Q$4/12</f>
        <v>83.333333333333329</v>
      </c>
      <c r="I22" s="12">
        <f t="shared" ref="I22:I61" si="9">$Q$6</f>
        <v>2542.9395695208441</v>
      </c>
      <c r="J22" s="12">
        <f t="shared" si="2"/>
        <v>2153.2973463188714</v>
      </c>
      <c r="K22" s="12">
        <f t="shared" si="3"/>
        <v>91360.836222154583</v>
      </c>
      <c r="L22" s="12">
        <f t="shared" si="4"/>
        <v>344.86764126823812</v>
      </c>
      <c r="M22" s="12">
        <f t="shared" si="5"/>
        <v>6915.9065040019814</v>
      </c>
      <c r="N22" s="12">
        <f t="shared" si="6"/>
        <v>97540.393763812492</v>
      </c>
      <c r="S22" s="2">
        <f t="shared" si="0"/>
        <v>6179.5575416579086</v>
      </c>
      <c r="T22" s="2">
        <f t="shared" si="7"/>
        <v>306.30888986864011</v>
      </c>
    </row>
    <row r="23" spans="2:20" x14ac:dyDescent="0.35">
      <c r="B23" s="7">
        <v>20</v>
      </c>
      <c r="C23" s="7">
        <v>2022</v>
      </c>
      <c r="D23" s="7" t="s">
        <v>14</v>
      </c>
      <c r="E23" s="12">
        <f t="shared" si="8"/>
        <v>91360.836222154583</v>
      </c>
      <c r="F23" s="12">
        <f t="shared" si="1"/>
        <v>380.67015092564412</v>
      </c>
      <c r="G23" s="12">
        <f t="shared" ref="G23:G61" si="10">I23-H23</f>
        <v>2461.6559080510006</v>
      </c>
      <c r="H23" s="12">
        <f t="shared" ref="H23:H61" si="11">N22*$Q$4/12</f>
        <v>81.28366146984375</v>
      </c>
      <c r="I23" s="12">
        <f t="shared" si="9"/>
        <v>2542.9395695208441</v>
      </c>
      <c r="J23" s="12">
        <f t="shared" si="2"/>
        <v>2162.2694185952</v>
      </c>
      <c r="K23" s="12">
        <f t="shared" si="3"/>
        <v>89198.566803559384</v>
      </c>
      <c r="L23" s="12">
        <f t="shared" si="4"/>
        <v>336.92656810168421</v>
      </c>
      <c r="M23" s="12">
        <f t="shared" si="5"/>
        <v>6578.9799359002973</v>
      </c>
      <c r="N23" s="12">
        <f t="shared" si="6"/>
        <v>95078.737855761487</v>
      </c>
      <c r="S23" s="2">
        <f t="shared" si="0"/>
        <v>5880.1710522021021</v>
      </c>
      <c r="T23" s="2">
        <f t="shared" si="7"/>
        <v>299.38648945580644</v>
      </c>
    </row>
    <row r="24" spans="2:20" x14ac:dyDescent="0.35">
      <c r="B24" s="7">
        <v>21</v>
      </c>
      <c r="C24" s="7">
        <v>2022</v>
      </c>
      <c r="D24" s="7" t="s">
        <v>15</v>
      </c>
      <c r="E24" s="12">
        <f t="shared" si="8"/>
        <v>89198.566803559384</v>
      </c>
      <c r="F24" s="12">
        <f t="shared" si="1"/>
        <v>371.66069501483076</v>
      </c>
      <c r="G24" s="12">
        <f t="shared" si="10"/>
        <v>2463.7072879743764</v>
      </c>
      <c r="H24" s="12">
        <f t="shared" si="11"/>
        <v>79.232281546467902</v>
      </c>
      <c r="I24" s="12">
        <f t="shared" si="9"/>
        <v>2542.9395695208441</v>
      </c>
      <c r="J24" s="12">
        <f t="shared" si="2"/>
        <v>2171.2788745060134</v>
      </c>
      <c r="K24" s="12">
        <f t="shared" si="3"/>
        <v>87027.287929053375</v>
      </c>
      <c r="L24" s="12">
        <f t="shared" si="4"/>
        <v>328.95240713026959</v>
      </c>
      <c r="M24" s="12">
        <f t="shared" si="5"/>
        <v>6250.0275287700279</v>
      </c>
      <c r="N24" s="12">
        <f t="shared" si="6"/>
        <v>92615.030567787107</v>
      </c>
      <c r="S24" s="2">
        <f t="shared" si="0"/>
        <v>5587.7426387337327</v>
      </c>
      <c r="T24" s="2">
        <f t="shared" si="7"/>
        <v>292.4284134683694</v>
      </c>
    </row>
    <row r="25" spans="2:20" x14ac:dyDescent="0.35">
      <c r="B25" s="7">
        <v>22</v>
      </c>
      <c r="C25" s="7">
        <v>2022</v>
      </c>
      <c r="D25" s="7" t="s">
        <v>16</v>
      </c>
      <c r="E25" s="12">
        <f t="shared" si="8"/>
        <v>87027.287929053375</v>
      </c>
      <c r="F25" s="12">
        <f t="shared" si="1"/>
        <v>362.61369970438909</v>
      </c>
      <c r="G25" s="12">
        <f t="shared" si="10"/>
        <v>2465.7603773810215</v>
      </c>
      <c r="H25" s="12">
        <f t="shared" si="11"/>
        <v>77.17919213982259</v>
      </c>
      <c r="I25" s="12">
        <f t="shared" si="9"/>
        <v>2542.9395695208441</v>
      </c>
      <c r="J25" s="12">
        <f t="shared" si="2"/>
        <v>2180.325869816455</v>
      </c>
      <c r="K25" s="12">
        <f t="shared" si="3"/>
        <v>84846.962059236917</v>
      </c>
      <c r="L25" s="12">
        <f t="shared" si="4"/>
        <v>320.94502048814081</v>
      </c>
      <c r="M25" s="12">
        <f t="shared" si="5"/>
        <v>5929.0825082818874</v>
      </c>
      <c r="N25" s="12">
        <f t="shared" si="6"/>
        <v>90149.270190406081</v>
      </c>
      <c r="S25" s="2">
        <f t="shared" si="0"/>
        <v>5302.308131169164</v>
      </c>
      <c r="T25" s="2">
        <f t="shared" si="7"/>
        <v>285.43450756456878</v>
      </c>
    </row>
    <row r="26" spans="2:20" x14ac:dyDescent="0.35">
      <c r="B26" s="7">
        <v>23</v>
      </c>
      <c r="C26" s="7">
        <v>2022</v>
      </c>
      <c r="D26" s="7" t="s">
        <v>17</v>
      </c>
      <c r="E26" s="12">
        <f t="shared" si="8"/>
        <v>84846.962059236917</v>
      </c>
      <c r="F26" s="12">
        <f t="shared" si="1"/>
        <v>353.52900858015386</v>
      </c>
      <c r="G26" s="12">
        <f t="shared" si="10"/>
        <v>2467.8151776955056</v>
      </c>
      <c r="H26" s="12">
        <f t="shared" si="11"/>
        <v>75.124391825338407</v>
      </c>
      <c r="I26" s="12">
        <f t="shared" si="9"/>
        <v>2542.9395695208441</v>
      </c>
      <c r="J26" s="12">
        <f t="shared" si="2"/>
        <v>2189.4105609406902</v>
      </c>
      <c r="K26" s="12">
        <f t="shared" si="3"/>
        <v>82657.551498296234</v>
      </c>
      <c r="L26" s="12">
        <f t="shared" si="4"/>
        <v>312.90426973500314</v>
      </c>
      <c r="M26" s="12">
        <f t="shared" si="5"/>
        <v>5616.1782385468841</v>
      </c>
      <c r="N26" s="12">
        <f t="shared" si="6"/>
        <v>87681.455012710576</v>
      </c>
      <c r="S26" s="2">
        <f t="shared" si="0"/>
        <v>5023.9035144143418</v>
      </c>
      <c r="T26" s="2">
        <f t="shared" si="7"/>
        <v>278.4046167548222</v>
      </c>
    </row>
    <row r="27" spans="2:20" x14ac:dyDescent="0.35">
      <c r="B27" s="7">
        <v>24</v>
      </c>
      <c r="C27" s="7">
        <v>2022</v>
      </c>
      <c r="D27" s="7" t="s">
        <v>18</v>
      </c>
      <c r="E27" s="12">
        <f t="shared" si="8"/>
        <v>82657.551498296234</v>
      </c>
      <c r="F27" s="12">
        <f t="shared" si="1"/>
        <v>344.40646457623433</v>
      </c>
      <c r="G27" s="12">
        <f t="shared" si="10"/>
        <v>2469.8716903435852</v>
      </c>
      <c r="H27" s="12">
        <f t="shared" si="11"/>
        <v>73.067879177258817</v>
      </c>
      <c r="I27" s="12">
        <f t="shared" si="9"/>
        <v>2542.9395695208441</v>
      </c>
      <c r="J27" s="12">
        <f t="shared" si="2"/>
        <v>2198.5331049446099</v>
      </c>
      <c r="K27" s="12">
        <f t="shared" si="3"/>
        <v>80459.018393351624</v>
      </c>
      <c r="L27" s="12">
        <f t="shared" si="4"/>
        <v>304.83001585372739</v>
      </c>
      <c r="M27" s="12">
        <f t="shared" si="5"/>
        <v>5311.3482226931565</v>
      </c>
      <c r="N27" s="12">
        <f t="shared" si="6"/>
        <v>85211.583322366991</v>
      </c>
      <c r="S27" s="2">
        <f t="shared" si="0"/>
        <v>4752.5649290153669</v>
      </c>
      <c r="T27" s="2">
        <f t="shared" si="7"/>
        <v>271.33858539897483</v>
      </c>
    </row>
    <row r="28" spans="2:20" x14ac:dyDescent="0.35">
      <c r="B28" s="7">
        <v>25</v>
      </c>
      <c r="C28" s="7">
        <v>2022</v>
      </c>
      <c r="D28" s="7" t="s">
        <v>7</v>
      </c>
      <c r="E28" s="12">
        <f t="shared" si="8"/>
        <v>80459.018393351624</v>
      </c>
      <c r="F28" s="12">
        <f t="shared" si="1"/>
        <v>335.24590997229842</v>
      </c>
      <c r="G28" s="12">
        <f t="shared" si="10"/>
        <v>2471.9299167522049</v>
      </c>
      <c r="H28" s="12">
        <f t="shared" si="11"/>
        <v>71.009652768639157</v>
      </c>
      <c r="I28" s="12">
        <f t="shared" si="9"/>
        <v>2542.9395695208441</v>
      </c>
      <c r="J28" s="12">
        <f t="shared" si="2"/>
        <v>2207.6936595485458</v>
      </c>
      <c r="K28" s="12">
        <f t="shared" si="3"/>
        <v>78251.324733803078</v>
      </c>
      <c r="L28" s="12">
        <f t="shared" si="4"/>
        <v>296.7221192479463</v>
      </c>
      <c r="M28" s="12">
        <f t="shared" si="5"/>
        <v>5014.62610344521</v>
      </c>
      <c r="N28" s="12">
        <f t="shared" si="6"/>
        <v>82739.653405614779</v>
      </c>
      <c r="S28" s="2">
        <f t="shared" si="0"/>
        <v>4488.3286718117015</v>
      </c>
      <c r="T28" s="2">
        <f t="shared" si="7"/>
        <v>264.23625720366545</v>
      </c>
    </row>
    <row r="29" spans="2:20" x14ac:dyDescent="0.35">
      <c r="B29" s="7">
        <v>26</v>
      </c>
      <c r="C29" s="7">
        <v>2022</v>
      </c>
      <c r="D29" s="7" t="s">
        <v>9</v>
      </c>
      <c r="E29" s="12">
        <f t="shared" si="8"/>
        <v>78251.324733803078</v>
      </c>
      <c r="F29" s="12">
        <f t="shared" si="1"/>
        <v>326.04718639084621</v>
      </c>
      <c r="G29" s="12">
        <f t="shared" si="10"/>
        <v>2473.9898583494983</v>
      </c>
      <c r="H29" s="12">
        <f t="shared" si="11"/>
        <v>68.949711171345655</v>
      </c>
      <c r="I29" s="12">
        <f t="shared" si="9"/>
        <v>2542.9395695208441</v>
      </c>
      <c r="J29" s="12">
        <f t="shared" si="2"/>
        <v>2216.8923831299981</v>
      </c>
      <c r="K29" s="12">
        <f t="shared" si="3"/>
        <v>76034.432350673073</v>
      </c>
      <c r="L29" s="12">
        <f t="shared" si="4"/>
        <v>288.58043973964118</v>
      </c>
      <c r="M29" s="12">
        <f t="shared" si="5"/>
        <v>4726.0456637055686</v>
      </c>
      <c r="N29" s="12">
        <f t="shared" si="6"/>
        <v>80265.663547265285</v>
      </c>
      <c r="S29" s="2">
        <f t="shared" si="0"/>
        <v>4231.2311965922127</v>
      </c>
      <c r="T29" s="2">
        <f t="shared" si="7"/>
        <v>257.09747521948884</v>
      </c>
    </row>
    <row r="30" spans="2:20" x14ac:dyDescent="0.35">
      <c r="B30" s="7">
        <v>27</v>
      </c>
      <c r="C30" s="7">
        <v>2022</v>
      </c>
      <c r="D30" s="7" t="s">
        <v>8</v>
      </c>
      <c r="E30" s="12">
        <f t="shared" si="8"/>
        <v>76034.432350673073</v>
      </c>
      <c r="F30" s="12">
        <f t="shared" si="1"/>
        <v>316.81013479447114</v>
      </c>
      <c r="G30" s="12">
        <f t="shared" si="10"/>
        <v>2476.0515165647898</v>
      </c>
      <c r="H30" s="12">
        <f t="shared" si="11"/>
        <v>66.888052956054409</v>
      </c>
      <c r="I30" s="12">
        <f t="shared" si="9"/>
        <v>2542.9395695208441</v>
      </c>
      <c r="J30" s="12">
        <f t="shared" si="2"/>
        <v>2226.1294347263729</v>
      </c>
      <c r="K30" s="12">
        <f t="shared" si="3"/>
        <v>73808.302915946697</v>
      </c>
      <c r="L30" s="12">
        <f t="shared" si="4"/>
        <v>280.40483656671802</v>
      </c>
      <c r="M30" s="12">
        <f t="shared" si="5"/>
        <v>4445.6408271388509</v>
      </c>
      <c r="N30" s="12">
        <f t="shared" si="6"/>
        <v>77789.612030700489</v>
      </c>
      <c r="S30" s="2">
        <f t="shared" si="0"/>
        <v>3981.3091147537925</v>
      </c>
      <c r="T30" s="2">
        <f t="shared" si="7"/>
        <v>249.92208183842013</v>
      </c>
    </row>
    <row r="31" spans="2:20" x14ac:dyDescent="0.35">
      <c r="B31" s="7">
        <v>28</v>
      </c>
      <c r="C31" s="7">
        <v>2022</v>
      </c>
      <c r="D31" s="7" t="s">
        <v>10</v>
      </c>
      <c r="E31" s="12">
        <f t="shared" si="8"/>
        <v>73808.302915946697</v>
      </c>
      <c r="F31" s="12">
        <f t="shared" si="1"/>
        <v>307.53459548311122</v>
      </c>
      <c r="G31" s="12">
        <f t="shared" si="10"/>
        <v>2478.1148928285938</v>
      </c>
      <c r="H31" s="12">
        <f t="shared" si="11"/>
        <v>64.824676692250407</v>
      </c>
      <c r="I31" s="12">
        <f t="shared" si="9"/>
        <v>2542.9395695208441</v>
      </c>
      <c r="J31" s="12">
        <f t="shared" si="2"/>
        <v>2235.4049740377327</v>
      </c>
      <c r="K31" s="12">
        <f t="shared" si="3"/>
        <v>71572.897941908959</v>
      </c>
      <c r="L31" s="12">
        <f t="shared" si="4"/>
        <v>272.19516838057439</v>
      </c>
      <c r="M31" s="12">
        <f t="shared" si="5"/>
        <v>4173.4456587582763</v>
      </c>
      <c r="N31" s="12">
        <f t="shared" si="6"/>
        <v>75311.497137871891</v>
      </c>
      <c r="S31" s="2">
        <f t="shared" si="0"/>
        <v>3738.5991959629318</v>
      </c>
      <c r="T31" s="2">
        <f t="shared" si="7"/>
        <v>242.70991879086068</v>
      </c>
    </row>
    <row r="32" spans="2:20" x14ac:dyDescent="0.35">
      <c r="B32" s="7">
        <v>29</v>
      </c>
      <c r="C32" s="7">
        <v>2022</v>
      </c>
      <c r="D32" s="7" t="s">
        <v>11</v>
      </c>
      <c r="E32" s="12">
        <f t="shared" si="8"/>
        <v>71572.897941908959</v>
      </c>
      <c r="F32" s="12">
        <f t="shared" si="1"/>
        <v>298.22040809128731</v>
      </c>
      <c r="G32" s="12">
        <f t="shared" si="10"/>
        <v>2480.1799885726177</v>
      </c>
      <c r="H32" s="12">
        <f t="shared" si="11"/>
        <v>62.759580948226578</v>
      </c>
      <c r="I32" s="12">
        <f t="shared" si="9"/>
        <v>2542.9395695208441</v>
      </c>
      <c r="J32" s="12">
        <f t="shared" si="2"/>
        <v>2244.7191614295566</v>
      </c>
      <c r="K32" s="12">
        <f t="shared" si="3"/>
        <v>69328.1787804794</v>
      </c>
      <c r="L32" s="12">
        <f t="shared" si="4"/>
        <v>263.95129324365519</v>
      </c>
      <c r="M32" s="12">
        <f t="shared" si="5"/>
        <v>3909.4943655146212</v>
      </c>
      <c r="N32" s="12">
        <f t="shared" si="6"/>
        <v>72831.31714929927</v>
      </c>
      <c r="S32" s="2">
        <f t="shared" si="0"/>
        <v>3503.1383688198694</v>
      </c>
      <c r="T32" s="2">
        <f t="shared" si="7"/>
        <v>235.46082714306249</v>
      </c>
    </row>
    <row r="33" spans="2:20" x14ac:dyDescent="0.35">
      <c r="B33" s="7">
        <v>30</v>
      </c>
      <c r="C33" s="7">
        <v>2022</v>
      </c>
      <c r="D33" s="7" t="s">
        <v>12</v>
      </c>
      <c r="E33" s="12">
        <f t="shared" si="8"/>
        <v>69328.1787804794</v>
      </c>
      <c r="F33" s="12">
        <f t="shared" si="1"/>
        <v>288.86741158533084</v>
      </c>
      <c r="G33" s="12">
        <f t="shared" si="10"/>
        <v>2482.2468052297613</v>
      </c>
      <c r="H33" s="12">
        <f t="shared" si="11"/>
        <v>60.692764291082732</v>
      </c>
      <c r="I33" s="12">
        <f t="shared" si="9"/>
        <v>2542.9395695208441</v>
      </c>
      <c r="J33" s="12">
        <f t="shared" si="2"/>
        <v>2254.0721579355131</v>
      </c>
      <c r="K33" s="12">
        <f t="shared" si="3"/>
        <v>67074.106622543884</v>
      </c>
      <c r="L33" s="12">
        <f t="shared" si="4"/>
        <v>255.67306862699883</v>
      </c>
      <c r="M33" s="12">
        <f t="shared" si="5"/>
        <v>3653.8212968876223</v>
      </c>
      <c r="N33" s="12">
        <f t="shared" si="6"/>
        <v>70349.070344069507</v>
      </c>
      <c r="S33" s="2">
        <f t="shared" si="0"/>
        <v>3274.9637215256225</v>
      </c>
      <c r="T33" s="2">
        <f t="shared" si="7"/>
        <v>228.17464729424682</v>
      </c>
    </row>
    <row r="34" spans="2:20" x14ac:dyDescent="0.35">
      <c r="B34" s="7">
        <v>31</v>
      </c>
      <c r="C34" s="7">
        <v>2023</v>
      </c>
      <c r="D34" s="7" t="s">
        <v>13</v>
      </c>
      <c r="E34" s="12">
        <f t="shared" si="8"/>
        <v>67074.106622543884</v>
      </c>
      <c r="F34" s="12">
        <f t="shared" si="1"/>
        <v>279.47544426059955</v>
      </c>
      <c r="G34" s="12">
        <f t="shared" si="10"/>
        <v>2484.3153442341195</v>
      </c>
      <c r="H34" s="12">
        <f t="shared" si="11"/>
        <v>58.624225286724588</v>
      </c>
      <c r="I34" s="12">
        <f t="shared" si="9"/>
        <v>2542.9395695208441</v>
      </c>
      <c r="J34" s="12">
        <f t="shared" si="2"/>
        <v>2263.4641252602446</v>
      </c>
      <c r="K34" s="12">
        <f t="shared" si="3"/>
        <v>64810.642497283639</v>
      </c>
      <c r="L34" s="12">
        <f t="shared" si="4"/>
        <v>247.36035140777307</v>
      </c>
      <c r="M34" s="12">
        <f t="shared" si="5"/>
        <v>3406.4609454798492</v>
      </c>
      <c r="N34" s="12">
        <f t="shared" si="6"/>
        <v>67864.754999835393</v>
      </c>
      <c r="S34" s="2">
        <f t="shared" si="0"/>
        <v>3054.112502551754</v>
      </c>
      <c r="T34" s="2">
        <f t="shared" si="7"/>
        <v>220.85121897386853</v>
      </c>
    </row>
    <row r="35" spans="2:20" x14ac:dyDescent="0.35">
      <c r="B35" s="7">
        <v>32</v>
      </c>
      <c r="C35" s="7">
        <v>2023</v>
      </c>
      <c r="D35" s="7" t="s">
        <v>14</v>
      </c>
      <c r="E35" s="12">
        <f t="shared" si="8"/>
        <v>64810.642497283639</v>
      </c>
      <c r="F35" s="12">
        <f t="shared" si="1"/>
        <v>270.04434373868185</v>
      </c>
      <c r="G35" s="12">
        <f t="shared" si="10"/>
        <v>2486.3856070209813</v>
      </c>
      <c r="H35" s="12">
        <f t="shared" si="11"/>
        <v>56.553962499862827</v>
      </c>
      <c r="I35" s="12">
        <f t="shared" si="9"/>
        <v>2542.9395695208441</v>
      </c>
      <c r="J35" s="12">
        <f t="shared" si="2"/>
        <v>2272.895225782162</v>
      </c>
      <c r="K35" s="12">
        <f t="shared" si="3"/>
        <v>62537.747271501474</v>
      </c>
      <c r="L35" s="12">
        <f t="shared" si="4"/>
        <v>239.0129978668005</v>
      </c>
      <c r="M35" s="12">
        <f t="shared" si="5"/>
        <v>3167.4479476130487</v>
      </c>
      <c r="N35" s="12">
        <f t="shared" si="6"/>
        <v>65378.369392814413</v>
      </c>
      <c r="S35" s="2">
        <f t="shared" si="0"/>
        <v>2840.6221213129393</v>
      </c>
      <c r="T35" s="2">
        <f t="shared" si="7"/>
        <v>213.49038123881473</v>
      </c>
    </row>
    <row r="36" spans="2:20" x14ac:dyDescent="0.35">
      <c r="B36" s="7">
        <v>33</v>
      </c>
      <c r="C36" s="7">
        <v>2023</v>
      </c>
      <c r="D36" s="7" t="s">
        <v>15</v>
      </c>
      <c r="E36" s="12">
        <f t="shared" si="8"/>
        <v>62537.747271501474</v>
      </c>
      <c r="F36" s="12">
        <f t="shared" si="1"/>
        <v>260.57394696458948</v>
      </c>
      <c r="G36" s="12">
        <f t="shared" si="10"/>
        <v>2488.4575950268322</v>
      </c>
      <c r="H36" s="12">
        <f t="shared" si="11"/>
        <v>54.481974494012007</v>
      </c>
      <c r="I36" s="12">
        <f t="shared" si="9"/>
        <v>2542.9395695208441</v>
      </c>
      <c r="J36" s="12">
        <f t="shared" si="2"/>
        <v>2282.3656225562545</v>
      </c>
      <c r="K36" s="12">
        <f t="shared" si="3"/>
        <v>60255.381648945222</v>
      </c>
      <c r="L36" s="12">
        <f t="shared" si="4"/>
        <v>230.63086368607389</v>
      </c>
      <c r="M36" s="12">
        <f t="shared" si="5"/>
        <v>2936.8170839269746</v>
      </c>
      <c r="N36" s="12">
        <f t="shared" si="6"/>
        <v>62889.911797787579</v>
      </c>
      <c r="S36" s="2">
        <f t="shared" si="0"/>
        <v>2634.5301488423574</v>
      </c>
      <c r="T36" s="2">
        <f t="shared" si="7"/>
        <v>206.09197247058182</v>
      </c>
    </row>
    <row r="37" spans="2:20" x14ac:dyDescent="0.35">
      <c r="B37" s="7">
        <v>34</v>
      </c>
      <c r="C37" s="7">
        <v>2023</v>
      </c>
      <c r="D37" s="7" t="s">
        <v>16</v>
      </c>
      <c r="E37" s="12">
        <f t="shared" si="8"/>
        <v>60255.381648945222</v>
      </c>
      <c r="F37" s="12">
        <f t="shared" si="1"/>
        <v>251.06409020393843</v>
      </c>
      <c r="G37" s="12">
        <f t="shared" si="10"/>
        <v>2490.5313096893547</v>
      </c>
      <c r="H37" s="12">
        <f t="shared" si="11"/>
        <v>52.408259831489652</v>
      </c>
      <c r="I37" s="12">
        <f t="shared" si="9"/>
        <v>2542.9395695208441</v>
      </c>
      <c r="J37" s="12">
        <f t="shared" si="2"/>
        <v>2291.8754793169055</v>
      </c>
      <c r="K37" s="12">
        <f t="shared" si="3"/>
        <v>57963.506169628316</v>
      </c>
      <c r="L37" s="12">
        <f t="shared" si="4"/>
        <v>222.21380394626095</v>
      </c>
      <c r="M37" s="12">
        <f t="shared" si="5"/>
        <v>2714.6032799807135</v>
      </c>
      <c r="N37" s="12">
        <f t="shared" si="6"/>
        <v>60399.380488098228</v>
      </c>
      <c r="S37" s="2">
        <f t="shared" si="0"/>
        <v>2435.8743184699124</v>
      </c>
      <c r="T37" s="2">
        <f t="shared" si="7"/>
        <v>198.65583037244505</v>
      </c>
    </row>
    <row r="38" spans="2:20" x14ac:dyDescent="0.35">
      <c r="B38" s="7">
        <v>35</v>
      </c>
      <c r="C38" s="7">
        <v>2023</v>
      </c>
      <c r="D38" s="7" t="s">
        <v>17</v>
      </c>
      <c r="E38" s="12">
        <f t="shared" si="8"/>
        <v>57963.506169628316</v>
      </c>
      <c r="F38" s="12">
        <f t="shared" si="1"/>
        <v>241.51460904011799</v>
      </c>
      <c r="G38" s="12">
        <f t="shared" si="10"/>
        <v>2492.6067524474288</v>
      </c>
      <c r="H38" s="12">
        <f t="shared" si="11"/>
        <v>50.332817073415193</v>
      </c>
      <c r="I38" s="12">
        <f t="shared" si="9"/>
        <v>2542.9395695208441</v>
      </c>
      <c r="J38" s="12">
        <f t="shared" si="2"/>
        <v>2301.424960480726</v>
      </c>
      <c r="K38" s="12">
        <f t="shared" si="3"/>
        <v>55662.081209147589</v>
      </c>
      <c r="L38" s="12">
        <f t="shared" si="4"/>
        <v>213.76167312419875</v>
      </c>
      <c r="M38" s="12">
        <f t="shared" si="5"/>
        <v>2500.8416068565148</v>
      </c>
      <c r="N38" s="12">
        <f t="shared" si="6"/>
        <v>57906.773735650801</v>
      </c>
      <c r="S38" s="2">
        <f t="shared" si="0"/>
        <v>2244.6925265032114</v>
      </c>
      <c r="T38" s="2">
        <f t="shared" si="7"/>
        <v>191.18179196670098</v>
      </c>
    </row>
    <row r="39" spans="2:20" x14ac:dyDescent="0.35">
      <c r="B39" s="7">
        <v>36</v>
      </c>
      <c r="C39" s="7">
        <v>2023</v>
      </c>
      <c r="D39" s="7" t="s">
        <v>18</v>
      </c>
      <c r="E39" s="12">
        <f t="shared" si="8"/>
        <v>55662.081209147589</v>
      </c>
      <c r="F39" s="12">
        <f t="shared" si="1"/>
        <v>231.9253383714483</v>
      </c>
      <c r="G39" s="12">
        <f t="shared" si="10"/>
        <v>2494.6839247411349</v>
      </c>
      <c r="H39" s="12">
        <f t="shared" si="11"/>
        <v>48.255644779709002</v>
      </c>
      <c r="I39" s="12">
        <f t="shared" si="9"/>
        <v>2542.9395695208441</v>
      </c>
      <c r="J39" s="12">
        <f t="shared" si="2"/>
        <v>2311.014231149396</v>
      </c>
      <c r="K39" s="12">
        <f t="shared" si="3"/>
        <v>53351.066977998191</v>
      </c>
      <c r="L39" s="12">
        <f t="shared" si="4"/>
        <v>205.274325090378</v>
      </c>
      <c r="M39" s="12">
        <f t="shared" si="5"/>
        <v>2295.5672817661366</v>
      </c>
      <c r="N39" s="12">
        <f t="shared" si="6"/>
        <v>55412.089810909667</v>
      </c>
      <c r="S39" s="2">
        <f t="shared" si="0"/>
        <v>2061.0228329114761</v>
      </c>
      <c r="T39" s="2">
        <f t="shared" si="7"/>
        <v>183.66969359173527</v>
      </c>
    </row>
    <row r="40" spans="2:20" x14ac:dyDescent="0.35">
      <c r="B40" s="7">
        <v>37</v>
      </c>
      <c r="C40" s="7">
        <v>2023</v>
      </c>
      <c r="D40" s="7" t="s">
        <v>7</v>
      </c>
      <c r="E40" s="12">
        <f t="shared" si="8"/>
        <v>53351.066977998191</v>
      </c>
      <c r="F40" s="12">
        <f t="shared" si="1"/>
        <v>222.29611240832583</v>
      </c>
      <c r="G40" s="12">
        <f t="shared" si="10"/>
        <v>2496.7628280117528</v>
      </c>
      <c r="H40" s="12">
        <f t="shared" si="11"/>
        <v>46.176741509091386</v>
      </c>
      <c r="I40" s="12">
        <f t="shared" si="9"/>
        <v>2542.9395695208441</v>
      </c>
      <c r="J40" s="12">
        <f t="shared" si="2"/>
        <v>2320.6434571125183</v>
      </c>
      <c r="K40" s="12">
        <f t="shared" si="3"/>
        <v>51030.42352088567</v>
      </c>
      <c r="L40" s="12">
        <f t="shared" si="4"/>
        <v>196.7516131064163</v>
      </c>
      <c r="M40" s="12">
        <f t="shared" si="5"/>
        <v>2098.8156686597204</v>
      </c>
      <c r="N40" s="12">
        <f t="shared" si="6"/>
        <v>52915.326982897917</v>
      </c>
      <c r="S40" s="2">
        <f t="shared" si="0"/>
        <v>1884.9034620122475</v>
      </c>
      <c r="T40" s="2">
        <f t="shared" si="7"/>
        <v>176.11937089922867</v>
      </c>
    </row>
    <row r="41" spans="2:20" x14ac:dyDescent="0.35">
      <c r="B41" s="7">
        <v>38</v>
      </c>
      <c r="C41" s="7">
        <v>2023</v>
      </c>
      <c r="D41" s="7" t="s">
        <v>9</v>
      </c>
      <c r="E41" s="12">
        <f t="shared" si="8"/>
        <v>51030.42352088567</v>
      </c>
      <c r="F41" s="12">
        <f t="shared" si="1"/>
        <v>212.62676467035695</v>
      </c>
      <c r="G41" s="12">
        <f t="shared" si="10"/>
        <v>2498.8434637017626</v>
      </c>
      <c r="H41" s="12">
        <f t="shared" si="11"/>
        <v>44.0961058190816</v>
      </c>
      <c r="I41" s="12">
        <f t="shared" si="9"/>
        <v>2542.9395695208441</v>
      </c>
      <c r="J41" s="12">
        <f t="shared" si="2"/>
        <v>2330.3128048504873</v>
      </c>
      <c r="K41" s="12">
        <f t="shared" si="3"/>
        <v>48700.110716035182</v>
      </c>
      <c r="L41" s="12">
        <f t="shared" si="4"/>
        <v>188.1933898225214</v>
      </c>
      <c r="M41" s="12">
        <f t="shared" si="5"/>
        <v>1910.622278837199</v>
      </c>
      <c r="N41" s="12">
        <f t="shared" si="6"/>
        <v>50416.483519196154</v>
      </c>
      <c r="S41" s="2">
        <f t="shared" si="0"/>
        <v>1716.3728031609717</v>
      </c>
      <c r="T41" s="2">
        <f t="shared" si="7"/>
        <v>168.5306588512758</v>
      </c>
    </row>
    <row r="42" spans="2:20" x14ac:dyDescent="0.35">
      <c r="B42" s="7">
        <v>39</v>
      </c>
      <c r="C42" s="7">
        <v>2023</v>
      </c>
      <c r="D42" s="7" t="s">
        <v>8</v>
      </c>
      <c r="E42" s="12">
        <f t="shared" si="8"/>
        <v>48700.110716035182</v>
      </c>
      <c r="F42" s="12">
        <f t="shared" si="1"/>
        <v>202.91712798347996</v>
      </c>
      <c r="G42" s="12">
        <f t="shared" si="10"/>
        <v>2500.9258332548475</v>
      </c>
      <c r="H42" s="12">
        <f t="shared" si="11"/>
        <v>42.013736265996798</v>
      </c>
      <c r="I42" s="12">
        <f t="shared" si="9"/>
        <v>2542.9395695208441</v>
      </c>
      <c r="J42" s="12">
        <f t="shared" si="2"/>
        <v>2340.0224415373641</v>
      </c>
      <c r="K42" s="12">
        <f t="shared" si="3"/>
        <v>46360.088274497815</v>
      </c>
      <c r="L42" s="12">
        <f t="shared" si="4"/>
        <v>179.59950727494368</v>
      </c>
      <c r="M42" s="12">
        <f t="shared" si="5"/>
        <v>1731.0227715622555</v>
      </c>
      <c r="N42" s="12">
        <f t="shared" si="6"/>
        <v>47915.557685941305</v>
      </c>
      <c r="S42" s="2">
        <f t="shared" si="0"/>
        <v>1555.4694114434897</v>
      </c>
      <c r="T42" s="2">
        <f t="shared" si="7"/>
        <v>160.90339171748201</v>
      </c>
    </row>
    <row r="43" spans="2:20" x14ac:dyDescent="0.35">
      <c r="B43" s="7">
        <v>40</v>
      </c>
      <c r="C43" s="7">
        <v>2023</v>
      </c>
      <c r="D43" s="7" t="s">
        <v>10</v>
      </c>
      <c r="E43" s="12">
        <f t="shared" si="8"/>
        <v>46360.088274497815</v>
      </c>
      <c r="F43" s="12">
        <f t="shared" si="1"/>
        <v>193.16703447707425</v>
      </c>
      <c r="G43" s="12">
        <f t="shared" si="10"/>
        <v>2503.009938115893</v>
      </c>
      <c r="H43" s="12">
        <f t="shared" si="11"/>
        <v>39.929631404951088</v>
      </c>
      <c r="I43" s="12">
        <f t="shared" si="9"/>
        <v>2542.9395695208441</v>
      </c>
      <c r="J43" s="12">
        <f t="shared" si="2"/>
        <v>2349.7725350437699</v>
      </c>
      <c r="K43" s="12">
        <f t="shared" si="3"/>
        <v>44010.315739454047</v>
      </c>
      <c r="L43" s="12">
        <f t="shared" si="4"/>
        <v>170.96981688341765</v>
      </c>
      <c r="M43" s="12">
        <f t="shared" si="5"/>
        <v>1560.0529546788378</v>
      </c>
      <c r="N43" s="12">
        <f t="shared" si="6"/>
        <v>45412.547747825411</v>
      </c>
      <c r="S43" s="2">
        <f t="shared" si="0"/>
        <v>1402.2320083713639</v>
      </c>
      <c r="T43" s="2">
        <f t="shared" si="7"/>
        <v>153.23740307212574</v>
      </c>
    </row>
    <row r="44" spans="2:20" x14ac:dyDescent="0.35">
      <c r="B44" s="7">
        <v>41</v>
      </c>
      <c r="C44" s="7">
        <v>2023</v>
      </c>
      <c r="D44" s="7" t="s">
        <v>11</v>
      </c>
      <c r="E44" s="12">
        <f t="shared" si="8"/>
        <v>44010.315739454047</v>
      </c>
      <c r="F44" s="12">
        <f t="shared" si="1"/>
        <v>183.37631558105852</v>
      </c>
      <c r="G44" s="12">
        <f t="shared" si="10"/>
        <v>2505.0957797309898</v>
      </c>
      <c r="H44" s="12">
        <f t="shared" si="11"/>
        <v>37.843789789854512</v>
      </c>
      <c r="I44" s="12">
        <f t="shared" si="9"/>
        <v>2542.9395695208441</v>
      </c>
      <c r="J44" s="12">
        <f t="shared" si="2"/>
        <v>2359.5632539397857</v>
      </c>
      <c r="K44" s="12">
        <f t="shared" si="3"/>
        <v>41650.752485514262</v>
      </c>
      <c r="L44" s="12">
        <f t="shared" si="4"/>
        <v>162.3041694485936</v>
      </c>
      <c r="M44" s="12">
        <f t="shared" si="5"/>
        <v>1397.7487852302443</v>
      </c>
      <c r="N44" s="12">
        <f t="shared" si="6"/>
        <v>42907.451968094421</v>
      </c>
      <c r="S44" s="2">
        <f t="shared" si="0"/>
        <v>1256.6994825801594</v>
      </c>
      <c r="T44" s="2">
        <f t="shared" si="7"/>
        <v>145.53252579120453</v>
      </c>
    </row>
    <row r="45" spans="2:20" x14ac:dyDescent="0.35">
      <c r="B45" s="7">
        <v>42</v>
      </c>
      <c r="C45" s="7">
        <v>2023</v>
      </c>
      <c r="D45" s="7" t="s">
        <v>12</v>
      </c>
      <c r="E45" s="12">
        <f t="shared" si="8"/>
        <v>41650.752485514262</v>
      </c>
      <c r="F45" s="12">
        <f t="shared" si="1"/>
        <v>173.54480202297611</v>
      </c>
      <c r="G45" s="12">
        <f t="shared" si="10"/>
        <v>2507.1833595474322</v>
      </c>
      <c r="H45" s="12">
        <f t="shared" si="11"/>
        <v>35.75620997341202</v>
      </c>
      <c r="I45" s="12">
        <f t="shared" si="9"/>
        <v>2542.9395695208441</v>
      </c>
      <c r="J45" s="12">
        <f t="shared" si="2"/>
        <v>2369.3947674978681</v>
      </c>
      <c r="K45" s="12">
        <f t="shared" si="3"/>
        <v>39281.357718016392</v>
      </c>
      <c r="L45" s="12">
        <f t="shared" si="4"/>
        <v>153.60241514945784</v>
      </c>
      <c r="M45" s="12">
        <f t="shared" si="5"/>
        <v>1244.1463700807865</v>
      </c>
      <c r="N45" s="12">
        <f t="shared" si="6"/>
        <v>40400.26860854699</v>
      </c>
      <c r="S45" s="2">
        <f t="shared" si="0"/>
        <v>1118.9108905305984</v>
      </c>
      <c r="T45" s="2">
        <f t="shared" si="7"/>
        <v>137.78859204956098</v>
      </c>
    </row>
    <row r="46" spans="2:20" x14ac:dyDescent="0.35">
      <c r="B46" s="7">
        <v>43</v>
      </c>
      <c r="C46" s="7">
        <v>2024</v>
      </c>
      <c r="D46" s="7" t="s">
        <v>13</v>
      </c>
      <c r="E46" s="12">
        <f t="shared" si="8"/>
        <v>39281.357718016392</v>
      </c>
      <c r="F46" s="12">
        <f t="shared" si="1"/>
        <v>163.6723238250683</v>
      </c>
      <c r="G46" s="12">
        <f t="shared" si="10"/>
        <v>2509.2726790137217</v>
      </c>
      <c r="H46" s="12">
        <f t="shared" si="11"/>
        <v>33.666890507122496</v>
      </c>
      <c r="I46" s="12">
        <f t="shared" si="9"/>
        <v>2542.9395695208441</v>
      </c>
      <c r="J46" s="12">
        <f t="shared" si="2"/>
        <v>2379.2672456957757</v>
      </c>
      <c r="K46" s="12">
        <f t="shared" si="3"/>
        <v>36902.090472320619</v>
      </c>
      <c r="L46" s="12">
        <f t="shared" si="4"/>
        <v>144.8644035407423</v>
      </c>
      <c r="M46" s="12">
        <f t="shared" si="5"/>
        <v>1099.2819665400441</v>
      </c>
      <c r="N46" s="12">
        <f t="shared" si="6"/>
        <v>37890.995929533266</v>
      </c>
      <c r="S46" s="2">
        <f t="shared" si="0"/>
        <v>988.90545721264789</v>
      </c>
      <c r="T46" s="2">
        <f t="shared" si="7"/>
        <v>130.00543331795052</v>
      </c>
    </row>
    <row r="47" spans="2:20" x14ac:dyDescent="0.35">
      <c r="B47" s="7">
        <v>44</v>
      </c>
      <c r="C47" s="7">
        <v>2024</v>
      </c>
      <c r="D47" s="7" t="s">
        <v>14</v>
      </c>
      <c r="E47" s="12">
        <f t="shared" si="8"/>
        <v>36902.090472320619</v>
      </c>
      <c r="F47" s="12">
        <f t="shared" si="1"/>
        <v>153.75871030133592</v>
      </c>
      <c r="G47" s="12">
        <f t="shared" si="10"/>
        <v>2511.3637395795663</v>
      </c>
      <c r="H47" s="12">
        <f t="shared" si="11"/>
        <v>31.575829941277721</v>
      </c>
      <c r="I47" s="12">
        <f t="shared" si="9"/>
        <v>2542.9395695208441</v>
      </c>
      <c r="J47" s="12">
        <f t="shared" si="2"/>
        <v>2389.180859219508</v>
      </c>
      <c r="K47" s="12">
        <f t="shared" si="3"/>
        <v>34512.90961310111</v>
      </c>
      <c r="L47" s="12">
        <f t="shared" si="4"/>
        <v>136.08998355032381</v>
      </c>
      <c r="M47" s="12">
        <f t="shared" si="5"/>
        <v>963.19198298972026</v>
      </c>
      <c r="N47" s="12">
        <f t="shared" si="6"/>
        <v>35379.6321899537</v>
      </c>
      <c r="S47" s="2">
        <f t="shared" si="0"/>
        <v>866.72257685258955</v>
      </c>
      <c r="T47" s="2">
        <f t="shared" si="7"/>
        <v>122.18288036005833</v>
      </c>
    </row>
    <row r="48" spans="2:20" x14ac:dyDescent="0.35">
      <c r="B48" s="7">
        <v>45</v>
      </c>
      <c r="C48" s="7">
        <v>2024</v>
      </c>
      <c r="D48" s="7" t="s">
        <v>15</v>
      </c>
      <c r="E48" s="12">
        <f t="shared" si="8"/>
        <v>34512.90961310111</v>
      </c>
      <c r="F48" s="12">
        <f t="shared" si="1"/>
        <v>143.80379005458795</v>
      </c>
      <c r="G48" s="12">
        <f t="shared" si="10"/>
        <v>2513.4565426958825</v>
      </c>
      <c r="H48" s="12">
        <f t="shared" si="11"/>
        <v>29.483026824961417</v>
      </c>
      <c r="I48" s="12">
        <f t="shared" si="9"/>
        <v>2542.9395695208441</v>
      </c>
      <c r="J48" s="12">
        <f t="shared" si="2"/>
        <v>2399.1357794662563</v>
      </c>
      <c r="K48" s="12">
        <f t="shared" si="3"/>
        <v>32113.773833634856</v>
      </c>
      <c r="L48" s="12">
        <f t="shared" si="4"/>
        <v>127.27900347661188</v>
      </c>
      <c r="M48" s="12">
        <f t="shared" si="5"/>
        <v>835.91297951310844</v>
      </c>
      <c r="N48" s="12">
        <f t="shared" si="6"/>
        <v>32866.17564725782</v>
      </c>
      <c r="S48" s="2">
        <f t="shared" si="0"/>
        <v>752.40181362296426</v>
      </c>
      <c r="T48" s="2">
        <f t="shared" si="7"/>
        <v>114.3207632296253</v>
      </c>
    </row>
    <row r="49" spans="2:20" x14ac:dyDescent="0.35">
      <c r="B49" s="7">
        <v>46</v>
      </c>
      <c r="C49" s="7">
        <v>2024</v>
      </c>
      <c r="D49" s="7" t="s">
        <v>16</v>
      </c>
      <c r="E49" s="12">
        <f t="shared" si="8"/>
        <v>32113.773833634856</v>
      </c>
      <c r="F49" s="12">
        <f t="shared" si="1"/>
        <v>133.80739097347859</v>
      </c>
      <c r="G49" s="12">
        <f t="shared" si="10"/>
        <v>2515.5510898147959</v>
      </c>
      <c r="H49" s="12">
        <f t="shared" si="11"/>
        <v>27.388479706048184</v>
      </c>
      <c r="I49" s="12">
        <f t="shared" si="9"/>
        <v>2542.9395695208441</v>
      </c>
      <c r="J49" s="12">
        <f t="shared" si="2"/>
        <v>2409.1321785473656</v>
      </c>
      <c r="K49" s="12">
        <f t="shared" si="3"/>
        <v>29704.641655087489</v>
      </c>
      <c r="L49" s="12">
        <f t="shared" si="4"/>
        <v>118.43131098592619</v>
      </c>
      <c r="M49" s="12">
        <f t="shared" si="5"/>
        <v>717.48166852718225</v>
      </c>
      <c r="N49" s="12">
        <f t="shared" si="6"/>
        <v>30350.624557443025</v>
      </c>
      <c r="S49" s="2">
        <f t="shared" si="0"/>
        <v>645.98290235553577</v>
      </c>
      <c r="T49" s="2">
        <f t="shared" si="7"/>
        <v>106.41891126742848</v>
      </c>
    </row>
    <row r="50" spans="2:20" x14ac:dyDescent="0.35">
      <c r="B50" s="7">
        <v>47</v>
      </c>
      <c r="C50" s="7">
        <v>2024</v>
      </c>
      <c r="D50" s="7" t="s">
        <v>17</v>
      </c>
      <c r="E50" s="12">
        <f t="shared" si="8"/>
        <v>29704.641655087489</v>
      </c>
      <c r="F50" s="12">
        <f t="shared" si="1"/>
        <v>123.76934022953121</v>
      </c>
      <c r="G50" s="12">
        <f t="shared" si="10"/>
        <v>2517.6473823896417</v>
      </c>
      <c r="H50" s="12">
        <f t="shared" si="11"/>
        <v>25.292187131202521</v>
      </c>
      <c r="I50" s="12">
        <f t="shared" si="9"/>
        <v>2542.9395695208441</v>
      </c>
      <c r="J50" s="12">
        <f t="shared" si="2"/>
        <v>2419.1702292913128</v>
      </c>
      <c r="K50" s="12">
        <f t="shared" si="3"/>
        <v>27285.471425796175</v>
      </c>
      <c r="L50" s="12">
        <f t="shared" si="4"/>
        <v>109.54675310986259</v>
      </c>
      <c r="M50" s="12">
        <f t="shared" si="5"/>
        <v>607.93491541731964</v>
      </c>
      <c r="N50" s="12">
        <f t="shared" si="6"/>
        <v>27832.977175053384</v>
      </c>
      <c r="S50" s="2">
        <f t="shared" si="0"/>
        <v>547.50574925720866</v>
      </c>
      <c r="T50" s="2">
        <f t="shared" si="7"/>
        <v>98.477153098327108</v>
      </c>
    </row>
    <row r="51" spans="2:20" x14ac:dyDescent="0.35">
      <c r="B51" s="7">
        <v>48</v>
      </c>
      <c r="C51" s="7">
        <v>2024</v>
      </c>
      <c r="D51" s="7" t="s">
        <v>18</v>
      </c>
      <c r="E51" s="12">
        <f t="shared" si="8"/>
        <v>27285.471425796175</v>
      </c>
      <c r="F51" s="12">
        <f t="shared" si="1"/>
        <v>113.68946427415074</v>
      </c>
      <c r="G51" s="12">
        <f t="shared" si="10"/>
        <v>2519.7454218749663</v>
      </c>
      <c r="H51" s="12">
        <f t="shared" si="11"/>
        <v>23.19414764587782</v>
      </c>
      <c r="I51" s="12">
        <f t="shared" si="9"/>
        <v>2542.9395695208441</v>
      </c>
      <c r="J51" s="12">
        <f t="shared" si="2"/>
        <v>2429.2501052466932</v>
      </c>
      <c r="K51" s="12">
        <f t="shared" si="3"/>
        <v>24856.221320549481</v>
      </c>
      <c r="L51" s="12">
        <f t="shared" si="4"/>
        <v>100.62517624264875</v>
      </c>
      <c r="M51" s="12">
        <f t="shared" si="5"/>
        <v>507.30973917467088</v>
      </c>
      <c r="N51" s="12">
        <f t="shared" si="6"/>
        <v>25313.231753178417</v>
      </c>
      <c r="S51" s="2">
        <f t="shared" si="0"/>
        <v>457.01043262893654</v>
      </c>
      <c r="T51" s="2">
        <f t="shared" si="7"/>
        <v>90.495316628272121</v>
      </c>
    </row>
    <row r="52" spans="2:20" x14ac:dyDescent="0.35">
      <c r="B52" s="7">
        <v>49</v>
      </c>
      <c r="C52" s="7">
        <v>2024</v>
      </c>
      <c r="D52" s="7" t="s">
        <v>7</v>
      </c>
      <c r="E52" s="12">
        <f t="shared" si="8"/>
        <v>24856.221320549481</v>
      </c>
      <c r="F52" s="12">
        <f t="shared" si="1"/>
        <v>103.56758883562286</v>
      </c>
      <c r="G52" s="12">
        <f t="shared" si="10"/>
        <v>2521.8452097265285</v>
      </c>
      <c r="H52" s="12">
        <f t="shared" si="11"/>
        <v>21.094359794315348</v>
      </c>
      <c r="I52" s="12">
        <f t="shared" si="9"/>
        <v>2542.9395695208441</v>
      </c>
      <c r="J52" s="12">
        <f t="shared" si="2"/>
        <v>2439.3719806852214</v>
      </c>
      <c r="K52" s="12">
        <f t="shared" si="3"/>
        <v>22416.84933986426</v>
      </c>
      <c r="L52" s="12">
        <f t="shared" si="4"/>
        <v>91.666426138488205</v>
      </c>
      <c r="M52" s="12">
        <f t="shared" si="5"/>
        <v>415.64331303618269</v>
      </c>
      <c r="N52" s="12">
        <f t="shared" si="6"/>
        <v>22791.386543451888</v>
      </c>
      <c r="S52" s="2">
        <f t="shared" si="0"/>
        <v>374.53720358762803</v>
      </c>
      <c r="T52" s="2">
        <f t="shared" si="7"/>
        <v>82.473229041308514</v>
      </c>
    </row>
    <row r="53" spans="2:20" x14ac:dyDescent="0.35">
      <c r="B53" s="7">
        <v>50</v>
      </c>
      <c r="C53" s="7">
        <v>2024</v>
      </c>
      <c r="D53" s="7" t="s">
        <v>9</v>
      </c>
      <c r="E53" s="12">
        <f t="shared" si="8"/>
        <v>22416.84933986426</v>
      </c>
      <c r="F53" s="12">
        <f t="shared" si="1"/>
        <v>93.403538916101084</v>
      </c>
      <c r="G53" s="12">
        <f t="shared" si="10"/>
        <v>2523.9467474013009</v>
      </c>
      <c r="H53" s="12">
        <f t="shared" si="11"/>
        <v>18.992822119543241</v>
      </c>
      <c r="I53" s="12">
        <f t="shared" si="9"/>
        <v>2542.9395695208441</v>
      </c>
      <c r="J53" s="12">
        <f t="shared" si="2"/>
        <v>2449.5360306047428</v>
      </c>
      <c r="K53" s="12">
        <f t="shared" si="3"/>
        <v>19967.313309259516</v>
      </c>
      <c r="L53" s="12">
        <f t="shared" si="4"/>
        <v>82.670347908893618</v>
      </c>
      <c r="M53" s="12">
        <f t="shared" si="5"/>
        <v>332.97296512728906</v>
      </c>
      <c r="N53" s="12">
        <f t="shared" si="6"/>
        <v>20267.439796050588</v>
      </c>
      <c r="S53" s="2">
        <f t="shared" si="0"/>
        <v>300.12648679107224</v>
      </c>
      <c r="T53" s="2">
        <f t="shared" si="7"/>
        <v>74.410716796555789</v>
      </c>
    </row>
    <row r="54" spans="2:20" x14ac:dyDescent="0.35">
      <c r="B54" s="7">
        <v>51</v>
      </c>
      <c r="C54" s="7">
        <v>2024</v>
      </c>
      <c r="D54" s="7" t="s">
        <v>8</v>
      </c>
      <c r="E54" s="12">
        <f t="shared" si="8"/>
        <v>19967.313309259516</v>
      </c>
      <c r="F54" s="12">
        <f t="shared" si="1"/>
        <v>83.197138788581313</v>
      </c>
      <c r="G54" s="12">
        <f t="shared" si="10"/>
        <v>2526.0500363574688</v>
      </c>
      <c r="H54" s="12">
        <f t="shared" si="11"/>
        <v>16.889533163375493</v>
      </c>
      <c r="I54" s="12">
        <f t="shared" si="9"/>
        <v>2542.9395695208441</v>
      </c>
      <c r="J54" s="12">
        <f t="shared" si="2"/>
        <v>2459.7424307322626</v>
      </c>
      <c r="K54" s="12">
        <f t="shared" si="3"/>
        <v>17507.570878527255</v>
      </c>
      <c r="L54" s="12">
        <f t="shared" si="4"/>
        <v>73.636786020009069</v>
      </c>
      <c r="M54" s="12">
        <f t="shared" si="5"/>
        <v>259.33617910727997</v>
      </c>
      <c r="N54" s="12">
        <f t="shared" si="6"/>
        <v>17741.38975969312</v>
      </c>
      <c r="S54" s="2">
        <f t="shared" si="0"/>
        <v>233.8188811658656</v>
      </c>
      <c r="T54" s="2">
        <f t="shared" si="7"/>
        <v>66.307605625206634</v>
      </c>
    </row>
    <row r="55" spans="2:20" x14ac:dyDescent="0.35">
      <c r="B55" s="7">
        <v>52</v>
      </c>
      <c r="C55" s="7">
        <v>2024</v>
      </c>
      <c r="D55" s="7" t="s">
        <v>10</v>
      </c>
      <c r="E55" s="12">
        <f t="shared" si="8"/>
        <v>17507.570878527255</v>
      </c>
      <c r="F55" s="12">
        <f t="shared" si="1"/>
        <v>72.948211993863566</v>
      </c>
      <c r="G55" s="12">
        <f t="shared" si="10"/>
        <v>2528.155078054433</v>
      </c>
      <c r="H55" s="12">
        <f t="shared" si="11"/>
        <v>14.784491466410934</v>
      </c>
      <c r="I55" s="12">
        <f t="shared" si="9"/>
        <v>2542.9395695208441</v>
      </c>
      <c r="J55" s="12">
        <f t="shared" si="2"/>
        <v>2469.9913575269807</v>
      </c>
      <c r="K55" s="12">
        <f t="shared" si="3"/>
        <v>15037.579521000274</v>
      </c>
      <c r="L55" s="12">
        <f t="shared" si="4"/>
        <v>64.565584289920849</v>
      </c>
      <c r="M55" s="12">
        <f t="shared" si="5"/>
        <v>194.77059481735913</v>
      </c>
      <c r="N55" s="12">
        <f t="shared" si="6"/>
        <v>15213.234681638687</v>
      </c>
      <c r="S55" s="2">
        <f t="shared" si="0"/>
        <v>175.65516063841278</v>
      </c>
      <c r="T55" s="2">
        <f t="shared" si="7"/>
        <v>58.163720527452824</v>
      </c>
    </row>
    <row r="56" spans="2:20" x14ac:dyDescent="0.35">
      <c r="B56" s="7">
        <v>53</v>
      </c>
      <c r="C56" s="7">
        <v>2024</v>
      </c>
      <c r="D56" s="7" t="s">
        <v>11</v>
      </c>
      <c r="E56" s="12">
        <f t="shared" si="8"/>
        <v>15037.579521000274</v>
      </c>
      <c r="F56" s="12">
        <f t="shared" si="1"/>
        <v>62.656581337501144</v>
      </c>
      <c r="G56" s="12">
        <f t="shared" si="10"/>
        <v>2530.261873952812</v>
      </c>
      <c r="H56" s="12">
        <f t="shared" si="11"/>
        <v>12.67769556803224</v>
      </c>
      <c r="I56" s="12">
        <f t="shared" si="9"/>
        <v>2542.9395695208441</v>
      </c>
      <c r="J56" s="12">
        <f t="shared" si="2"/>
        <v>2480.2829881833432</v>
      </c>
      <c r="K56" s="12">
        <f t="shared" si="3"/>
        <v>12557.29653281693</v>
      </c>
      <c r="L56" s="12">
        <f t="shared" si="4"/>
        <v>55.45658588595726</v>
      </c>
      <c r="M56" s="12">
        <f t="shared" si="5"/>
        <v>139.31400893140187</v>
      </c>
      <c r="N56" s="12">
        <f t="shared" si="6"/>
        <v>12682.972807685876</v>
      </c>
      <c r="S56" s="2">
        <f t="shared" si="0"/>
        <v>125.67627486894526</v>
      </c>
      <c r="T56" s="2">
        <f t="shared" si="7"/>
        <v>49.978885769467524</v>
      </c>
    </row>
    <row r="57" spans="2:20" x14ac:dyDescent="0.35">
      <c r="B57" s="7">
        <v>54</v>
      </c>
      <c r="C57" s="7">
        <v>2024</v>
      </c>
      <c r="D57" s="7" t="s">
        <v>12</v>
      </c>
      <c r="E57" s="12">
        <f t="shared" si="8"/>
        <v>12557.29653281693</v>
      </c>
      <c r="F57" s="12">
        <f t="shared" si="1"/>
        <v>52.322068886737213</v>
      </c>
      <c r="G57" s="12">
        <f t="shared" si="10"/>
        <v>2532.3704255144394</v>
      </c>
      <c r="H57" s="12">
        <f t="shared" si="11"/>
        <v>10.569144006404896</v>
      </c>
      <c r="I57" s="12">
        <f t="shared" si="9"/>
        <v>2542.9395695208441</v>
      </c>
      <c r="J57" s="12">
        <f t="shared" si="2"/>
        <v>2490.6175006341068</v>
      </c>
      <c r="K57" s="12">
        <f t="shared" si="3"/>
        <v>10066.679032182823</v>
      </c>
      <c r="L57" s="12">
        <f t="shared" si="4"/>
        <v>46.309633321977145</v>
      </c>
      <c r="M57" s="12">
        <f t="shared" si="5"/>
        <v>93.004375609424727</v>
      </c>
      <c r="N57" s="12">
        <f t="shared" si="6"/>
        <v>10150.602382171437</v>
      </c>
      <c r="S57" s="2">
        <f t="shared" si="0"/>
        <v>83.923349988614063</v>
      </c>
      <c r="T57" s="2">
        <f t="shared" si="7"/>
        <v>41.752924880331193</v>
      </c>
    </row>
    <row r="58" spans="2:20" x14ac:dyDescent="0.35">
      <c r="B58" s="7">
        <v>55</v>
      </c>
      <c r="C58" s="7">
        <v>2025</v>
      </c>
      <c r="D58" s="7" t="s">
        <v>13</v>
      </c>
      <c r="E58" s="12">
        <f t="shared" si="8"/>
        <v>10066.679032182823</v>
      </c>
      <c r="F58" s="12">
        <f t="shared" si="1"/>
        <v>41.944495967428431</v>
      </c>
      <c r="G58" s="12">
        <f t="shared" si="10"/>
        <v>2534.4807342023678</v>
      </c>
      <c r="H58" s="12">
        <f t="shared" si="11"/>
        <v>8.4588353184761989</v>
      </c>
      <c r="I58" s="12">
        <f t="shared" si="9"/>
        <v>2542.9395695208441</v>
      </c>
      <c r="J58" s="12">
        <f t="shared" si="2"/>
        <v>2500.9950735534158</v>
      </c>
      <c r="K58" s="12">
        <f t="shared" si="3"/>
        <v>7565.6839586294072</v>
      </c>
      <c r="L58" s="12">
        <f t="shared" si="4"/>
        <v>37.124568455647115</v>
      </c>
      <c r="M58" s="12">
        <f t="shared" si="5"/>
        <v>55.879807153777612</v>
      </c>
      <c r="N58" s="12">
        <f t="shared" si="6"/>
        <v>7616.1216479690693</v>
      </c>
      <c r="S58" s="2">
        <f t="shared" si="0"/>
        <v>50.437689339662029</v>
      </c>
      <c r="T58" s="2">
        <f t="shared" si="7"/>
        <v>33.485660648952035</v>
      </c>
    </row>
    <row r="59" spans="2:20" x14ac:dyDescent="0.35">
      <c r="B59" s="7">
        <v>56</v>
      </c>
      <c r="C59" s="7">
        <v>2025</v>
      </c>
      <c r="D59" s="7" t="s">
        <v>14</v>
      </c>
      <c r="E59" s="12">
        <f t="shared" si="8"/>
        <v>7565.6839586294072</v>
      </c>
      <c r="F59" s="12">
        <f t="shared" si="1"/>
        <v>31.523683160955866</v>
      </c>
      <c r="G59" s="12">
        <f t="shared" si="10"/>
        <v>2536.5928014808696</v>
      </c>
      <c r="H59" s="12">
        <f t="shared" si="11"/>
        <v>6.3467680399742248</v>
      </c>
      <c r="I59" s="12">
        <f t="shared" si="9"/>
        <v>2542.9395695208441</v>
      </c>
      <c r="J59" s="12">
        <f t="shared" si="2"/>
        <v>2511.4158863598882</v>
      </c>
      <c r="K59" s="12">
        <f t="shared" si="3"/>
        <v>5054.2680722695186</v>
      </c>
      <c r="L59" s="12">
        <f t="shared" si="4"/>
        <v>27.901232485707379</v>
      </c>
      <c r="M59" s="12">
        <f t="shared" si="5"/>
        <v>27.978574668070234</v>
      </c>
      <c r="N59" s="12">
        <f t="shared" si="6"/>
        <v>5079.5288464881996</v>
      </c>
      <c r="S59" s="2">
        <f t="shared" si="0"/>
        <v>25.260774218681036</v>
      </c>
      <c r="T59" s="2">
        <f t="shared" si="7"/>
        <v>25.176915120980993</v>
      </c>
    </row>
    <row r="60" spans="2:20" x14ac:dyDescent="0.35">
      <c r="B60" s="7">
        <v>57</v>
      </c>
      <c r="C60" s="7">
        <v>2025</v>
      </c>
      <c r="D60" s="7" t="s">
        <v>15</v>
      </c>
      <c r="E60" s="12">
        <f t="shared" si="8"/>
        <v>5054.2680722695186</v>
      </c>
      <c r="F60" s="12">
        <f t="shared" si="1"/>
        <v>21.059450301122997</v>
      </c>
      <c r="G60" s="12">
        <f t="shared" si="10"/>
        <v>2538.7066288154374</v>
      </c>
      <c r="H60" s="12">
        <f t="shared" si="11"/>
        <v>4.2329407054068335</v>
      </c>
      <c r="I60" s="12">
        <f t="shared" si="9"/>
        <v>2542.9395695208441</v>
      </c>
      <c r="J60" s="12">
        <f t="shared" si="2"/>
        <v>2521.8801192197211</v>
      </c>
      <c r="K60" s="12">
        <f t="shared" si="3"/>
        <v>2532.3879530497975</v>
      </c>
      <c r="L60" s="12">
        <f t="shared" si="4"/>
        <v>18.639465949226224</v>
      </c>
      <c r="M60" s="12">
        <f t="shared" si="5"/>
        <v>9.3391087188440096</v>
      </c>
      <c r="N60" s="12">
        <f t="shared" si="6"/>
        <v>2540.8222176727622</v>
      </c>
      <c r="S60" s="2">
        <f t="shared" si="0"/>
        <v>8.4342646229647471</v>
      </c>
      <c r="T60" s="2">
        <f t="shared" si="7"/>
        <v>16.826509595716288</v>
      </c>
    </row>
    <row r="61" spans="2:20" x14ac:dyDescent="0.35">
      <c r="B61" s="7">
        <v>58</v>
      </c>
      <c r="C61" s="7">
        <v>2025</v>
      </c>
      <c r="D61" s="7" t="s">
        <v>16</v>
      </c>
      <c r="E61" s="12">
        <f t="shared" si="8"/>
        <v>2532.3879530497975</v>
      </c>
      <c r="F61" s="12">
        <f t="shared" si="1"/>
        <v>10.551616471040823</v>
      </c>
      <c r="G61" s="12">
        <f t="shared" si="10"/>
        <v>2540.8222176727836</v>
      </c>
      <c r="H61" s="12">
        <f t="shared" si="11"/>
        <v>2.1173518480606353</v>
      </c>
      <c r="I61" s="12">
        <f t="shared" si="9"/>
        <v>2542.9395695208441</v>
      </c>
      <c r="J61" s="12">
        <f t="shared" si="2"/>
        <v>2532.3879530498034</v>
      </c>
      <c r="K61" s="12">
        <f t="shared" si="3"/>
        <v>-5.9117155615240335E-12</v>
      </c>
      <c r="L61" s="12">
        <f t="shared" si="4"/>
        <v>9.3391087188430664</v>
      </c>
      <c r="M61" s="12">
        <f t="shared" si="5"/>
        <v>9.43245481721533E-13</v>
      </c>
      <c r="N61" s="12">
        <f t="shared" si="6"/>
        <v>-2.1373125491663814E-11</v>
      </c>
      <c r="S61" s="2">
        <f t="shared" si="0"/>
        <v>-2.1373125491663814E-11</v>
      </c>
      <c r="T61" s="2">
        <f t="shared" si="7"/>
        <v>8.4342646229861202</v>
      </c>
    </row>
    <row r="63" spans="2:20" x14ac:dyDescent="0.35">
      <c r="F63" s="18">
        <f>SUM(F4:F61)</f>
        <v>14946.935166205789</v>
      </c>
      <c r="G63" s="18">
        <f>SUM(G4:G61)</f>
        <v>100000.00000000001</v>
      </c>
      <c r="H63" s="18">
        <f>SUM(H4:H61)</f>
        <v>1717.5827808337554</v>
      </c>
      <c r="I63" s="18">
        <f>SUM(I4:I61)</f>
        <v>101717.58278083385</v>
      </c>
    </row>
    <row r="64" spans="2:20" ht="43.5" x14ac:dyDescent="0.35">
      <c r="F64" s="5" t="s">
        <v>48</v>
      </c>
      <c r="G64" s="5" t="s">
        <v>59</v>
      </c>
      <c r="H64" s="1" t="s">
        <v>57</v>
      </c>
      <c r="I64" s="1" t="s">
        <v>58</v>
      </c>
    </row>
    <row r="65" spans="7:8" x14ac:dyDescent="0.35">
      <c r="G65" t="s">
        <v>60</v>
      </c>
      <c r="H65" s="2" t="s">
        <v>47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2" sqref="A2:D26"/>
    </sheetView>
  </sheetViews>
  <sheetFormatPr defaultRowHeight="14.5" x14ac:dyDescent="0.35"/>
  <cols>
    <col min="1" max="1" width="11.1796875" customWidth="1"/>
    <col min="2" max="2" width="31.90625" customWidth="1"/>
    <col min="3" max="4" width="13.453125" customWidth="1"/>
    <col min="5" max="5" width="11.54296875" customWidth="1"/>
  </cols>
  <sheetData>
    <row r="1" spans="1:5" x14ac:dyDescent="0.35">
      <c r="A1" s="22"/>
      <c r="B1" s="22"/>
      <c r="C1" s="22"/>
      <c r="D1" s="22"/>
      <c r="E1" s="22"/>
    </row>
    <row r="2" spans="1:5" x14ac:dyDescent="0.35">
      <c r="A2" s="17" t="s">
        <v>46</v>
      </c>
      <c r="B2" s="17" t="s">
        <v>32</v>
      </c>
      <c r="C2" s="20">
        <f>Πίνακας!Q11</f>
        <v>44013</v>
      </c>
      <c r="D2" s="20"/>
      <c r="E2" s="3"/>
    </row>
    <row r="3" spans="1:5" x14ac:dyDescent="0.35">
      <c r="A3" s="7" t="s">
        <v>33</v>
      </c>
      <c r="B3" s="7" t="s">
        <v>34</v>
      </c>
      <c r="C3" s="7" t="s">
        <v>35</v>
      </c>
      <c r="D3" s="7" t="s">
        <v>36</v>
      </c>
    </row>
    <row r="4" spans="1:5" x14ac:dyDescent="0.35">
      <c r="A4" s="7" t="s">
        <v>38</v>
      </c>
      <c r="B4" s="7" t="s">
        <v>39</v>
      </c>
      <c r="C4" s="9">
        <f>Πίνακας!Q3</f>
        <v>100000</v>
      </c>
      <c r="D4" s="9"/>
    </row>
    <row r="5" spans="1:5" x14ac:dyDescent="0.35">
      <c r="A5" s="7" t="s">
        <v>41</v>
      </c>
      <c r="B5" s="7" t="s">
        <v>42</v>
      </c>
      <c r="C5" s="9"/>
      <c r="D5" s="9">
        <f>C4-D6</f>
        <v>86770.647614627989</v>
      </c>
    </row>
    <row r="6" spans="1:5" x14ac:dyDescent="0.35">
      <c r="A6" s="7" t="s">
        <v>40</v>
      </c>
      <c r="B6" s="7" t="s">
        <v>54</v>
      </c>
      <c r="C6" s="9"/>
      <c r="D6" s="9">
        <f>Πίνακας!Q12</f>
        <v>13229.352385372011</v>
      </c>
    </row>
    <row r="7" spans="1:5" ht="58" customHeight="1" x14ac:dyDescent="0.35">
      <c r="A7" s="10" t="s">
        <v>37</v>
      </c>
      <c r="B7" s="21" t="s">
        <v>45</v>
      </c>
      <c r="C7" s="21"/>
      <c r="D7" s="21"/>
      <c r="E7" s="4"/>
    </row>
    <row r="10" spans="1:5" x14ac:dyDescent="0.35">
      <c r="A10" s="17" t="s">
        <v>49</v>
      </c>
      <c r="B10" s="17" t="s">
        <v>32</v>
      </c>
      <c r="C10" s="20">
        <f>C2+30</f>
        <v>44043</v>
      </c>
      <c r="D10" s="20"/>
    </row>
    <row r="11" spans="1:5" x14ac:dyDescent="0.35">
      <c r="A11" s="7" t="s">
        <v>33</v>
      </c>
      <c r="B11" s="7" t="s">
        <v>34</v>
      </c>
      <c r="C11" s="7" t="s">
        <v>35</v>
      </c>
      <c r="D11" s="7" t="s">
        <v>36</v>
      </c>
    </row>
    <row r="12" spans="1:5" x14ac:dyDescent="0.35">
      <c r="A12" s="7" t="s">
        <v>50</v>
      </c>
      <c r="B12" s="7" t="s">
        <v>51</v>
      </c>
      <c r="C12" s="9">
        <f>Πίνακας!F4</f>
        <v>361.54436506094999</v>
      </c>
      <c r="D12" s="9"/>
    </row>
    <row r="13" spans="1:5" x14ac:dyDescent="0.35">
      <c r="A13" s="7" t="s">
        <v>41</v>
      </c>
      <c r="B13" s="7" t="s">
        <v>42</v>
      </c>
      <c r="C13" s="9"/>
      <c r="D13" s="9">
        <f>C12</f>
        <v>361.54436506094999</v>
      </c>
    </row>
    <row r="14" spans="1:5" x14ac:dyDescent="0.35">
      <c r="A14" s="7" t="s">
        <v>40</v>
      </c>
      <c r="B14" s="7" t="s">
        <v>54</v>
      </c>
      <c r="C14" s="9">
        <f>Πίνακας!L4</f>
        <v>319.998565267814</v>
      </c>
      <c r="D14" s="7"/>
    </row>
    <row r="15" spans="1:5" x14ac:dyDescent="0.35">
      <c r="A15" s="7" t="s">
        <v>53</v>
      </c>
      <c r="B15" s="7" t="s">
        <v>43</v>
      </c>
      <c r="C15" s="9"/>
      <c r="D15" s="9">
        <f>C14</f>
        <v>319.998565267814</v>
      </c>
    </row>
    <row r="16" spans="1:5" ht="41.5" customHeight="1" x14ac:dyDescent="0.35">
      <c r="A16" s="10" t="s">
        <v>37</v>
      </c>
      <c r="B16" s="21" t="s">
        <v>52</v>
      </c>
      <c r="C16" s="21"/>
      <c r="D16" s="21"/>
    </row>
    <row r="19" spans="1:4" x14ac:dyDescent="0.35">
      <c r="A19" s="17" t="s">
        <v>56</v>
      </c>
      <c r="B19" s="17" t="s">
        <v>32</v>
      </c>
      <c r="C19" s="20">
        <v>44592</v>
      </c>
      <c r="D19" s="20"/>
    </row>
    <row r="20" spans="1:4" x14ac:dyDescent="0.35">
      <c r="A20" s="7" t="s">
        <v>33</v>
      </c>
      <c r="B20" s="7" t="s">
        <v>34</v>
      </c>
      <c r="C20" s="7" t="s">
        <v>35</v>
      </c>
      <c r="D20" s="7" t="s">
        <v>36</v>
      </c>
    </row>
    <row r="21" spans="1:4" x14ac:dyDescent="0.35">
      <c r="A21" s="7" t="s">
        <v>38</v>
      </c>
      <c r="B21" s="7" t="s">
        <v>39</v>
      </c>
      <c r="D21" s="9">
        <f>Πίνακας!I22</f>
        <v>2542.9395695208441</v>
      </c>
    </row>
    <row r="22" spans="1:4" x14ac:dyDescent="0.35">
      <c r="A22" s="7" t="s">
        <v>50</v>
      </c>
      <c r="B22" s="7" t="s">
        <v>51</v>
      </c>
      <c r="C22" s="9">
        <f>Πίνακας!F22</f>
        <v>389.64222320197274</v>
      </c>
      <c r="D22" s="9"/>
    </row>
    <row r="23" spans="1:4" x14ac:dyDescent="0.35">
      <c r="A23" s="7" t="s">
        <v>41</v>
      </c>
      <c r="B23" s="7" t="s">
        <v>42</v>
      </c>
      <c r="C23" s="9">
        <f>Πίνακας!J22</f>
        <v>2153.2973463188714</v>
      </c>
      <c r="D23" s="7"/>
    </row>
    <row r="24" spans="1:4" x14ac:dyDescent="0.35">
      <c r="A24" s="7" t="s">
        <v>40</v>
      </c>
      <c r="B24" s="7" t="s">
        <v>54</v>
      </c>
      <c r="C24" s="9">
        <f>Πίνακας!L22</f>
        <v>344.86764126823812</v>
      </c>
      <c r="D24" s="7"/>
    </row>
    <row r="25" spans="1:4" x14ac:dyDescent="0.35">
      <c r="A25" s="7" t="s">
        <v>53</v>
      </c>
      <c r="B25" s="7" t="s">
        <v>43</v>
      </c>
      <c r="C25" s="9"/>
      <c r="D25" s="9">
        <f>C24</f>
        <v>344.86764126823812</v>
      </c>
    </row>
    <row r="26" spans="1:4" ht="49" customHeight="1" x14ac:dyDescent="0.35">
      <c r="A26" s="10" t="s">
        <v>37</v>
      </c>
      <c r="B26" s="21" t="s">
        <v>55</v>
      </c>
      <c r="C26" s="21"/>
      <c r="D26" s="21"/>
    </row>
  </sheetData>
  <mergeCells count="7">
    <mergeCell ref="C19:D19"/>
    <mergeCell ref="B26:D26"/>
    <mergeCell ref="A1:E1"/>
    <mergeCell ref="B7:D7"/>
    <mergeCell ref="C2:D2"/>
    <mergeCell ref="C10:D10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Πίνακας</vt:lpstr>
      <vt:lpstr>Λογιστικες Εγγραφες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Anastasios Andreas Dimitropoulos</dc:creator>
  <cp:lastModifiedBy>Samolis</cp:lastModifiedBy>
  <dcterms:created xsi:type="dcterms:W3CDTF">2020-12-06T09:36:02Z</dcterms:created>
  <dcterms:modified xsi:type="dcterms:W3CDTF">2020-12-06T17:15:39Z</dcterms:modified>
</cp:coreProperties>
</file>